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evco\Desktop\"/>
    </mc:Choice>
  </mc:AlternateContent>
  <workbookProtection workbookPassword="E1F5" lockStructure="1"/>
  <bookViews>
    <workbookView xWindow="0" yWindow="0" windowWidth="28800" windowHeight="13725" tabRatio="734"/>
  </bookViews>
  <sheets>
    <sheet name="Getting started" sheetId="2" r:id="rId1"/>
    <sheet name="Introduction" sheetId="1" r:id="rId2"/>
    <sheet name="1 - Personal situation" sheetId="3" r:id="rId3"/>
    <sheet name="2a General competences" sheetId="4" r:id="rId4"/>
    <sheet name="2b Specific competences" sheetId="5" r:id="rId5"/>
    <sheet name="2c Technical competences " sheetId="6" r:id="rId6"/>
    <sheet name="3. Living and working condition" sheetId="7" r:id="rId7"/>
    <sheet name="Annex 1 conditions" sheetId="8" r:id="rId8"/>
    <sheet name="Annex 2 Data processing consent" sheetId="13" r:id="rId9"/>
    <sheet name="Scores" sheetId="11" state="hidden" r:id="rId10"/>
  </sheets>
  <definedNames>
    <definedName name="_ftn1" localSheetId="1">Introduction!$B$26</definedName>
    <definedName name="_ftn2" localSheetId="1">Introduction!$B$27</definedName>
    <definedName name="_ftnref1" localSheetId="1">Introduction!$B$6</definedName>
    <definedName name="_ftnref2" localSheetId="1">Introduction!#REF!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31" i="11" l="1"/>
  <c r="F17" i="11"/>
  <c r="E17" i="11"/>
  <c r="D17" i="11"/>
  <c r="C17" i="11"/>
  <c r="D18" i="11"/>
  <c r="F5" i="11"/>
  <c r="E5" i="11"/>
  <c r="D5" i="11"/>
  <c r="C5" i="11"/>
  <c r="F6" i="11"/>
  <c r="E6" i="11"/>
  <c r="D6" i="11"/>
  <c r="C6" i="11"/>
  <c r="B6" i="11"/>
  <c r="B5" i="11"/>
  <c r="G42" i="11" l="1"/>
  <c r="G41" i="11"/>
  <c r="F42" i="11"/>
  <c r="F44" i="11" s="1"/>
  <c r="E42" i="11"/>
  <c r="E44" i="11" s="1"/>
  <c r="D42" i="11"/>
  <c r="D44" i="11" s="1"/>
  <c r="C42" i="11"/>
  <c r="C44" i="11" s="1"/>
  <c r="B42" i="11"/>
  <c r="B44" i="11" s="1"/>
  <c r="F41" i="11"/>
  <c r="F43" i="11" s="1"/>
  <c r="E41" i="11"/>
  <c r="E43" i="11" s="1"/>
  <c r="D41" i="11"/>
  <c r="D43" i="11" s="1"/>
  <c r="C41" i="11"/>
  <c r="C43" i="11" s="1"/>
  <c r="B41" i="11"/>
  <c r="B43" i="11" s="1"/>
  <c r="F33" i="11"/>
  <c r="D32" i="11"/>
  <c r="D31" i="11"/>
  <c r="D30" i="11"/>
  <c r="D29" i="11"/>
  <c r="C32" i="11"/>
  <c r="C30" i="11"/>
  <c r="C29" i="11"/>
  <c r="B32" i="11"/>
  <c r="B31" i="11"/>
  <c r="B30" i="11"/>
  <c r="B29" i="11"/>
  <c r="F18" i="11"/>
  <c r="E18" i="11"/>
  <c r="C18" i="11"/>
  <c r="B18" i="11"/>
  <c r="B21" i="11"/>
  <c r="B20" i="11"/>
  <c r="B17" i="11"/>
  <c r="B9" i="11"/>
  <c r="B8" i="11"/>
  <c r="B33" i="11" l="1"/>
  <c r="E30" i="11"/>
  <c r="G30" i="11" s="1"/>
  <c r="C33" i="11"/>
  <c r="D33" i="11"/>
  <c r="E31" i="11"/>
  <c r="G31" i="11" s="1"/>
  <c r="E32" i="11"/>
  <c r="G32" i="11" s="1"/>
  <c r="E29" i="11"/>
  <c r="G17" i="11"/>
  <c r="G18" i="11"/>
  <c r="G5" i="11"/>
  <c r="G6" i="11"/>
  <c r="G29" i="11" l="1"/>
  <c r="E33" i="11"/>
  <c r="G33" i="11" s="1"/>
  <c r="B22" i="11"/>
  <c r="B23" i="11" s="1"/>
  <c r="B10" i="11"/>
  <c r="B11" i="11" s="1"/>
</calcChain>
</file>

<file path=xl/sharedStrings.xml><?xml version="1.0" encoding="utf-8"?>
<sst xmlns="http://schemas.openxmlformats.org/spreadsheetml/2006/main" count="336" uniqueCount="288">
  <si>
    <t>What is the candidate EU Aid Volunteers self-assessment questionnaire?</t>
  </si>
  <si>
    <t>The pre-assessment questionnaire focuses on five areas:</t>
  </si>
  <si>
    <t>The questionnaire includes two types of questions:</t>
  </si>
  <si>
    <r>
      <t>2.</t>
    </r>
    <r>
      <rPr>
        <sz val="7"/>
        <color rgb="FF000000"/>
        <rFont val="Times New Roman"/>
        <family val="1"/>
      </rPr>
      <t xml:space="preserve">    </t>
    </r>
    <r>
      <rPr>
        <u/>
        <sz val="10"/>
        <color rgb="FF000000"/>
        <rFont val="Verdana"/>
        <family val="2"/>
      </rPr>
      <t>Open-ended questions</t>
    </r>
    <r>
      <rPr>
        <sz val="10"/>
        <color rgb="FF000000"/>
        <rFont val="Verdana"/>
        <family val="2"/>
      </rPr>
      <t xml:space="preserve">, where you are invited to provide a short statement summarising your experience in relation to a specific situation.  </t>
    </r>
  </si>
  <si>
    <t>What will my working and living conditions be like?</t>
  </si>
  <si>
    <t>Typically, what types of assignments will I be expected to do?</t>
  </si>
  <si>
    <t>The activities performed by the EU Aid Volunteers will typically be in fields such as organisational development and capacity-building, project management, disaster risk management support, food and nutrition, water and sanitation, etc.</t>
  </si>
  <si>
    <t>What should I do now?</t>
  </si>
  <si>
    <t>NB Please do not send any documents directly to the European Commission.</t>
  </si>
  <si>
    <t>You can find up to date and comprehensive information on the working and living conditions you might expect to encounter in the third countries in which the EUAV specific assignments will be hosted by accessing the Central Intelligence Agency World Fact Book. This is an open source document and may be accessed via the link below.  You can find information on individual countries by selecting from the drop-down list.</t>
  </si>
  <si>
    <r>
      <t xml:space="preserve">Section 2a: your </t>
    </r>
    <r>
      <rPr>
        <u/>
        <sz val="10"/>
        <color rgb="FF000000"/>
        <rFont val="Verdana"/>
        <family val="2"/>
      </rPr>
      <t>general competences</t>
    </r>
    <r>
      <rPr>
        <sz val="10"/>
        <color rgb="FF000000"/>
        <rFont val="Verdana"/>
        <family val="2"/>
      </rPr>
      <t xml:space="preserve"> (based on Part 1 of the competence framework which are not specific to the field of humanitarian aid;</t>
    </r>
  </si>
  <si>
    <r>
      <t xml:space="preserve">Section 1: your </t>
    </r>
    <r>
      <rPr>
        <u/>
        <sz val="10"/>
        <color rgb="FF000000"/>
        <rFont val="Verdana"/>
        <family val="2"/>
      </rPr>
      <t>personal situation</t>
    </r>
    <r>
      <rPr>
        <sz val="10"/>
        <color rgb="FF000000"/>
        <rFont val="Verdana"/>
        <family val="2"/>
      </rPr>
      <t>, aspirations and expectations about the EU Aid Volunteers’ experience;</t>
    </r>
  </si>
  <si>
    <r>
      <t xml:space="preserve">Section 2b: your </t>
    </r>
    <r>
      <rPr>
        <u/>
        <sz val="10"/>
        <color rgb="FF000000"/>
        <rFont val="Verdana"/>
        <family val="2"/>
      </rPr>
      <t>specific competences</t>
    </r>
    <r>
      <rPr>
        <sz val="10"/>
        <color rgb="FF000000"/>
        <rFont val="Verdana"/>
        <family val="2"/>
      </rPr>
      <t xml:space="preserve"> (based on Part 2 of the competence framework</t>
    </r>
    <r>
      <rPr>
        <vertAlign val="superscript"/>
        <sz val="10"/>
        <color rgb="FF000000"/>
        <rFont val="Verdana"/>
        <family val="2"/>
      </rPr>
      <t xml:space="preserve"> </t>
    </r>
    <r>
      <rPr>
        <sz val="10"/>
        <color rgb="FF000000"/>
        <rFont val="Verdana"/>
        <family val="2"/>
      </rPr>
      <t>in relation to the EU Aid Volunteers’ initiative and humanitarian aid more widely;</t>
    </r>
  </si>
  <si>
    <r>
      <t xml:space="preserve">Section 2c: your </t>
    </r>
    <r>
      <rPr>
        <u/>
        <sz val="10"/>
        <color rgb="FF000000"/>
        <rFont val="Verdana"/>
        <family val="2"/>
      </rPr>
      <t>technical competences</t>
    </r>
    <r>
      <rPr>
        <sz val="10"/>
        <color rgb="FF000000"/>
        <rFont val="Verdana"/>
        <family val="2"/>
      </rPr>
      <t>, acquired through previous education or work experience in relation to the job specification of interest.</t>
    </r>
  </si>
  <si>
    <r>
      <t xml:space="preserve">Section 3: an assessment of your </t>
    </r>
    <r>
      <rPr>
        <u/>
        <sz val="10"/>
        <color rgb="FF000000"/>
        <rFont val="Verdana"/>
        <family val="2"/>
      </rPr>
      <t>understanding and preparedness</t>
    </r>
    <r>
      <rPr>
        <sz val="10"/>
        <color rgb="FF000000"/>
        <rFont val="Verdana"/>
        <family val="2"/>
      </rPr>
      <t xml:space="preserve"> for the living and working conditions in the country of deployment.</t>
    </r>
  </si>
  <si>
    <r>
      <rPr>
        <u/>
        <sz val="10"/>
        <color rgb="FF000000"/>
        <rFont val="Verdana"/>
        <family val="2"/>
      </rPr>
      <t>1. Close-ended questions</t>
    </r>
    <r>
      <rPr>
        <sz val="10"/>
        <color rgb="FF000000"/>
        <rFont val="Verdana"/>
        <family val="2"/>
      </rPr>
      <t xml:space="preserve">, where you are asked to indicate the degree to which you agree or disagree with a series of statements; </t>
    </r>
  </si>
  <si>
    <t>Getting started</t>
  </si>
  <si>
    <t>Please enter in the boxes below:</t>
  </si>
  <si>
    <t>Your name:</t>
  </si>
  <si>
    <t>Your e-mail address:</t>
  </si>
  <si>
    <t>Your contact telephone number (including country code):</t>
  </si>
  <si>
    <t xml:space="preserve">Welcome to the EU Aid Volunteers Self Assessment Questionnaire! </t>
  </si>
  <si>
    <t>Your 'sending organisation' - the organisation that published the advertised vacancy</t>
  </si>
  <si>
    <t xml:space="preserve">The questionnaire has been developed in an Excel format and allows you to enter your responses. All of the sections of the questionnaire can be accessed via the tabs below.  Please go to the next tab 'Introduction' and follow the instructions carefully. </t>
  </si>
  <si>
    <t>Good luck in completing your questionnaire!</t>
  </si>
  <si>
    <r>
      <t xml:space="preserve">Once you have </t>
    </r>
    <r>
      <rPr>
        <u/>
        <sz val="10"/>
        <color rgb="FF000000"/>
        <rFont val="Verdana"/>
        <family val="2"/>
      </rPr>
      <t xml:space="preserve">completed the questionnaire, please submit it, by email -  </t>
    </r>
    <r>
      <rPr>
        <b/>
        <u/>
        <sz val="10"/>
        <color rgb="FF000000"/>
        <rFont val="Verdana"/>
        <family val="2"/>
      </rPr>
      <t>together with your CV</t>
    </r>
    <r>
      <rPr>
        <u/>
        <sz val="10"/>
        <color rgb="FF000000"/>
        <rFont val="Verdana"/>
        <family val="2"/>
      </rPr>
      <t xml:space="preserve"> </t>
    </r>
    <r>
      <rPr>
        <b/>
        <u/>
        <sz val="10"/>
        <color rgb="FF000000"/>
        <rFont val="Verdana"/>
        <family val="2"/>
      </rPr>
      <t>and other required documents</t>
    </r>
    <r>
      <rPr>
        <u/>
        <sz val="10"/>
        <color rgb="FF000000"/>
        <rFont val="Verdana"/>
        <family val="2"/>
      </rPr>
      <t xml:space="preserve"> to the sending organisation (i.e. the organisation that published the vacancy notice).</t>
    </r>
    <r>
      <rPr>
        <sz val="10"/>
        <color rgb="FF000000"/>
        <rFont val="Verdana"/>
        <family val="2"/>
      </rPr>
      <t xml:space="preserve"> When saving your document, please </t>
    </r>
    <r>
      <rPr>
        <u/>
        <sz val="10"/>
        <color rgb="FF000000"/>
        <rFont val="Verdana"/>
        <family val="2"/>
      </rPr>
      <t xml:space="preserve">incude your name </t>
    </r>
    <r>
      <rPr>
        <sz val="10"/>
        <color rgb="FF000000"/>
        <rFont val="Verdana"/>
        <family val="2"/>
      </rPr>
      <t xml:space="preserve">in the electornic file title.  </t>
    </r>
  </si>
  <si>
    <t>A = strongly disagree</t>
  </si>
  <si>
    <t>B = disagree</t>
  </si>
  <si>
    <t>C = neutral</t>
  </si>
  <si>
    <t>D = agree</t>
  </si>
  <si>
    <t>E = strongly agree</t>
  </si>
  <si>
    <t>1) My personal situation</t>
  </si>
  <si>
    <t>I am willing to put my life ‘on hold’ to work in an international situation</t>
  </si>
  <si>
    <t>I am prepared to have little or no contact with loved ones for an extended period of time</t>
  </si>
  <si>
    <t>My family, significant other, and/or close friends wholly support my decision</t>
  </si>
  <si>
    <t xml:space="preserve">I see living with a different level of material comfort as an opportunity to see the world through a new perspective </t>
  </si>
  <si>
    <t>I am prepared to live with limited infrastructure, reduced choice of food and to focus on non-material things</t>
  </si>
  <si>
    <t>I generally rely a lot on my family and friends for encouragement and support</t>
  </si>
  <si>
    <t>I have some personal difficulties at home and I see volunteering as an opportunity to put these behind me and have a new start</t>
  </si>
  <si>
    <t>I can put my professional life / studies 'on hold' for between one month and one year, with  short notice to prepare</t>
  </si>
  <si>
    <t>My colleagues/supervisors are supportive of my desire to work on international missions</t>
  </si>
  <si>
    <t>(If self-employed) I am willing and able to risk losing business clients due to my absence / I have put other contingency plans into place</t>
  </si>
  <si>
    <t>I understand what it means to be a volunteer and I have a very strong motivation to take part in the EUAV initiative</t>
  </si>
  <si>
    <t>I have a keen interest in European affairs in general and in particular in the EU’s activities in the field of humanitarian aid, civil protection, development, foreign affairs, etc.</t>
  </si>
  <si>
    <r>
      <t xml:space="preserve">This section of the questionnaire aims to assess your personal situation and aspirations towards becoming an EU Aid volunteer.  Please consider each of the statements below and indicate the degree to which you agree or disagree with the statement (by marking with an </t>
    </r>
    <r>
      <rPr>
        <b/>
        <sz val="10"/>
        <color rgb="FF000000"/>
        <rFont val="Verdana"/>
        <family val="2"/>
      </rPr>
      <t>X</t>
    </r>
    <r>
      <rPr>
        <sz val="10"/>
        <color rgb="FF000000"/>
        <rFont val="Verdana"/>
        <family val="2"/>
      </rPr>
      <t xml:space="preserve">).  </t>
    </r>
  </si>
  <si>
    <t>Introduction to the self-assessment questionnaire</t>
  </si>
  <si>
    <t>Section 1: Your personal situation</t>
  </si>
  <si>
    <t>Section 2a: Your general competences</t>
  </si>
  <si>
    <t>I believe that collaborating with others and achieving shared goals adds value</t>
  </si>
  <si>
    <t>I actively identify opportunities, in my daily life, to collaborate and interact with others</t>
  </si>
  <si>
    <t>I listen to and take into account the needs and feelings of others</t>
  </si>
  <si>
    <t>I am comfortable in dealing with conflict and in working to find solutions</t>
  </si>
  <si>
    <t>I find it difficult to adapt to new working styles</t>
  </si>
  <si>
    <t>I prefer pursuing and achieving personal goals over goals shared with others</t>
  </si>
  <si>
    <t>I believe that listening is just as important as speaking when interacting with people</t>
  </si>
  <si>
    <t>I see communication with others who don’t speak the same language as me as a positive challenge</t>
  </si>
  <si>
    <t>I always think about clarity and structure when writing things for others</t>
  </si>
  <si>
    <t>I sometimes struggle to see other people’s point of view</t>
  </si>
  <si>
    <t>In general, I try to avoid having to speak in public</t>
  </si>
  <si>
    <t>I get personal satisfaction from making a positive change to other people’s lives</t>
  </si>
  <si>
    <t>I believe we all have a responsibility to each other and should help where we can</t>
  </si>
  <si>
    <t>I am driven by monetary reward</t>
  </si>
  <si>
    <t>I am competitive and enjoy working towards my own goals</t>
  </si>
  <si>
    <t>I reflect on how my values and attitudes shape my behaviour and how these influence others</t>
  </si>
  <si>
    <t>I like facing new challenges and working towards solutions</t>
  </si>
  <si>
    <t>I plan my workload and free time and deliver on my commitments, and can be flexible in the face of change</t>
  </si>
  <si>
    <t>I find it difficult to remain calm and focussed under pressure</t>
  </si>
  <si>
    <t>I work best in a stable environment</t>
  </si>
  <si>
    <t>I like to take things slowly and to reflect carefully to make sure I’m coming to the right conclusions</t>
  </si>
  <si>
    <t>I accept my limitations but always try to contribute as much as I can</t>
  </si>
  <si>
    <t>I always try to make the best of a situation even when it is not what I expected</t>
  </si>
  <si>
    <t>I soon feel destabilised and demotivated if I have to keep adapting to new situations</t>
  </si>
  <si>
    <t>I respect other people’s beliefs, cultures and skills and act in an honest, open and inclusive way at all times</t>
  </si>
  <si>
    <t>Before travelling, I usually do some reading on the culture that I am about the visit</t>
  </si>
  <si>
    <t>I work best with people who have the same value sets /beliefs as I do</t>
  </si>
  <si>
    <t xml:space="preserve">I would say my exposure to different cultures has been fairly limited </t>
  </si>
  <si>
    <t>I like to put myself forward to take a lead on new tasks</t>
  </si>
  <si>
    <t>I enjoy organising tasks and allocating responsibilities to achieve objectives.</t>
  </si>
  <si>
    <t>I encourage and support team members and acknowledge their achievements</t>
  </si>
  <si>
    <t>I have difficulties getting things done when I involve other people and often end up having to do them myself</t>
  </si>
  <si>
    <t>I have a ‘can-do’ attitude and am proactive in addressing challenges, solving problems and overcoming conflicts</t>
  </si>
  <si>
    <t>I can assess where there are shortcomings in a team and identify solutions that last</t>
  </si>
  <si>
    <t>I support team members to learn from their contributions and to make sure that the results achieved last</t>
  </si>
  <si>
    <t>I work hard and can compensate for any shortcomings in the team so that good results can be achieved</t>
  </si>
  <si>
    <t>I find it difficult to communicate messages to a team if results are not good</t>
  </si>
  <si>
    <t xml:space="preserve">I believe that meeting the needs of the team are more important than achieving objectives </t>
  </si>
  <si>
    <t>I can be relied upon to consistently deliver high quality results on time</t>
  </si>
  <si>
    <t>I aim to avoid conflict at all times, even if it means compromising on standards or operating procedures</t>
  </si>
  <si>
    <t>I try to find my own solutions to problems without seeking the help of others</t>
  </si>
  <si>
    <t>Yes</t>
  </si>
  <si>
    <t>To some extent</t>
  </si>
  <si>
    <t>No</t>
  </si>
  <si>
    <t>Do you have (demonstrable) knowledge of / experience with:</t>
  </si>
  <si>
    <t>The European Union’s role in humanitarian aid?</t>
  </si>
  <si>
    <t>The role of the EU Aid Volunteers initiative in the wider EU humanitarian aid efforts?</t>
  </si>
  <si>
    <t>The different phases of the humanitarian response?</t>
  </si>
  <si>
    <t>International humanitarian aid standards and codes of conduct?</t>
  </si>
  <si>
    <t>The key donors and partners involved in the delivery of humanitarian aid?</t>
  </si>
  <si>
    <t>Operating / complying with safety procedures?</t>
  </si>
  <si>
    <t>The ‘do no harm’ principle?</t>
  </si>
  <si>
    <t>Developing risk assessments and risk prevention?</t>
  </si>
  <si>
    <t>Applying first aid?</t>
  </si>
  <si>
    <t>Project cycle management?</t>
  </si>
  <si>
    <t>Preparation of proposals for funding?</t>
  </si>
  <si>
    <t>Monitoring and evaluation?</t>
  </si>
  <si>
    <t>Communications plans, including fulfilling a role within a communications plan?</t>
  </si>
  <si>
    <t>Promoting organisational values?</t>
  </si>
  <si>
    <t>Identifying relevant stakeholders and applying relevant tools to engage them?</t>
  </si>
  <si>
    <t>Developing clear and evidence-based arguments to use in advocacy?</t>
  </si>
  <si>
    <t>Section 2b: Specific competencies required for the EU Aid Volunteers initiative and humanitarian aid more widely</t>
  </si>
  <si>
    <t>i) years of professional experience</t>
  </si>
  <si>
    <t>- your years of professional experience (X)</t>
  </si>
  <si>
    <t>a) in the EU and / or</t>
  </si>
  <si>
    <t>b) in a humanitarian aid / third-country context</t>
  </si>
  <si>
    <t>No experience</t>
  </si>
  <si>
    <t>Less than 1 yr</t>
  </si>
  <si>
    <t>1-5 years</t>
  </si>
  <si>
    <t>6-10 years</t>
  </si>
  <si>
    <t>More than 10 yr</t>
  </si>
  <si>
    <t>1a Finance and accounting (EU)</t>
  </si>
  <si>
    <t>1b Finance and accounting (humanitarian aid / third-country context)</t>
  </si>
  <si>
    <t>2a Legal affairs (EU)</t>
  </si>
  <si>
    <t>2b Legal affairs (humanitarian aid / third-country context)</t>
  </si>
  <si>
    <t>3a Project management and administration (EU)</t>
  </si>
  <si>
    <t>3b Project management and administration (humanitarian aid / third-country context)</t>
  </si>
  <si>
    <t>4a Project monitoring and evaluation (EU)</t>
  </si>
  <si>
    <t>4b Project monitoring and evaluation (humanitarian aid / third-country context)</t>
  </si>
  <si>
    <t>5a Communications- including visibility, public relations and advocacy (EU)</t>
  </si>
  <si>
    <t>5b Communications- including visibility, public relations and advocacy (humanitarian aid / third-country context)</t>
  </si>
  <si>
    <t>6a Logistics and transport (EU)</t>
  </si>
  <si>
    <t>6b Logistics and transport  (humanitarian aid / third-country context)</t>
  </si>
  <si>
    <t>7a Human resources management and learning (EU)</t>
  </si>
  <si>
    <t>7b Human resources management and learning (humanitarian aid / third-country context)</t>
  </si>
  <si>
    <t>8a Organisational development and capacity building (EU)</t>
  </si>
  <si>
    <t>8b Organisational development and capacity building (humanitarian aid / third-country context)</t>
  </si>
  <si>
    <t>9a Strategic policymaking and planning (EU)</t>
  </si>
  <si>
    <t>9b Strategic policymaking and planning (humanitarian aid / third-country context)</t>
  </si>
  <si>
    <t>10a risk communication and information technology (EU)</t>
  </si>
  <si>
    <t>10b risk communication and information technology (humanitarian aid / third-country context)</t>
  </si>
  <si>
    <t>11a Water and sanitation (EU)</t>
  </si>
  <si>
    <t>11b Water and sanitation (humanitarian aid / third-country context)</t>
  </si>
  <si>
    <t>12a Protection and shelter (EU)</t>
  </si>
  <si>
    <t>12b Protection and shelter (humanitarian aid / third-country context)</t>
  </si>
  <si>
    <t>13a Food, nutrition and health (EU)</t>
  </si>
  <si>
    <t>13b Food, nutrition and health (humanitarian aid / third-country context)</t>
  </si>
  <si>
    <t>14a Refugees and internally displaced people (EU)</t>
  </si>
  <si>
    <t>14b Refugees and internally displaced people (humanitarian aid / third-country context)</t>
  </si>
  <si>
    <t>15a Gender issues (EU)</t>
  </si>
  <si>
    <t>15b Gender issues (humanitarian aid / third-country context)</t>
  </si>
  <si>
    <t>16a Child protection (EU)</t>
  </si>
  <si>
    <t>16b Child protection (humanitarian aid / third-country context)</t>
  </si>
  <si>
    <t>17a Livelihoods (EU)</t>
  </si>
  <si>
    <t>17b Livelihoods (humanitarian aid / third-country context)</t>
  </si>
  <si>
    <t>18a Linking relief, rehabilitation and third-country (EU)</t>
  </si>
  <si>
    <t>18b Linking relief, rehabilitation and third-country (humanitarian aid / development context)</t>
  </si>
  <si>
    <t>19a Disaster risk management (EU)</t>
  </si>
  <si>
    <t>19b Disaster risk management (humanitarian aid / third-country context)</t>
  </si>
  <si>
    <t>20a Resilience building (EU)</t>
  </si>
  <si>
    <t>20b Resilience building (humanitarian aid / third-country context)</t>
  </si>
  <si>
    <t>21a Disaster data and knowledge (EU)</t>
  </si>
  <si>
    <t>21b Disaster data and knowledge (humanitarian aid / third-country context)</t>
  </si>
  <si>
    <t>22a Risk and vulnerability assessment and mapping and fragility and conflict analysis (EU)</t>
  </si>
  <si>
    <t>22b Risk and vulnerability assessment and mapping and fragility and conflict analysis (humanitarian aid / third-country context)</t>
  </si>
  <si>
    <t>23a) Conflict prevention and mediation (EU)</t>
  </si>
  <si>
    <t>23b) Conflict prevention and mediation (humanitarian aid / third-country context)</t>
  </si>
  <si>
    <t>24a Climate change adaptation and ecosystem-based management (EU)</t>
  </si>
  <si>
    <t>24b Climate change adaptation and ecosystem-based management (humanitarian aid / development context)</t>
  </si>
  <si>
    <t>25a Awareness-raising and education (EU)</t>
  </si>
  <si>
    <t>25b Awareness-raising and education (humanitarian aid / development context)</t>
  </si>
  <si>
    <t>26a Urban resilience and land-use planning (EU)</t>
  </si>
  <si>
    <t>26b Urban resilience and land-use planning (humanitarian aid / development context)</t>
  </si>
  <si>
    <t>27a Community-based development (EU)</t>
  </si>
  <si>
    <t>27b Community-based development (humanitarian aid / development context)</t>
  </si>
  <si>
    <t>28a Social protection and safety nets (EU)</t>
  </si>
  <si>
    <t>28b Social protection and safety nets (humanitarian aid / development context)</t>
  </si>
  <si>
    <t>29a Resilient business and infrastructure, including critical infrastructure protection (EU)</t>
  </si>
  <si>
    <t>29b Resilient business and infrastructure, including critical infrastructure protection(humanitarian aid / development context)</t>
  </si>
  <si>
    <t>30a Risk financing (EU)</t>
  </si>
  <si>
    <t>30b Risk financing (humanitarian aid / development context)</t>
  </si>
  <si>
    <t>31a Monitoring and early warning systems (EU)</t>
  </si>
  <si>
    <t>31b Monitoring and early warning systems (humanitarian aid / development context)</t>
  </si>
  <si>
    <t>32a Disaster preparedness and contingency planning (EU)</t>
  </si>
  <si>
    <t>32b Disaster preparedness and contingency planning (humanitarian aid / development context)</t>
  </si>
  <si>
    <t>33a Civil protection and emergency response (EU)</t>
  </si>
  <si>
    <t>33b Civil protection and emergency response (humanitarian aid / development context)</t>
  </si>
  <si>
    <t>34a Post-disaster and post-conflict assessment and recovery (EU)</t>
  </si>
  <si>
    <t>34b Post-disaster and post-conflict assessment and recovery (humanitarian aid / development context)</t>
  </si>
  <si>
    <t>35a Medical and paramedical services (EU)</t>
  </si>
  <si>
    <t>35b Medical and paramedical services (humanitarian aid / development context)</t>
  </si>
  <si>
    <t>36a Engineering (EU)</t>
  </si>
  <si>
    <t>36b Engineering (humanitarian aid / development context)</t>
  </si>
  <si>
    <t>37a Volunteer management (EU)</t>
  </si>
  <si>
    <t>37b Volunteer management (humanitarian aid / development context)</t>
  </si>
  <si>
    <t>Professional / academic qualification</t>
  </si>
  <si>
    <t>Section 2c: Technical competences resulting from specialist knowledge relevant in the context of humanitarian aid</t>
  </si>
  <si>
    <t>Section 3 – Living and working conditions</t>
  </si>
  <si>
    <t xml:space="preserve">Implementing Regulation (375/2014 Article 22) provides that all EU Aid volunteers ‘shall have adequate working conditions to enable them to perform well during their placement and to ensure their well-being, motivation, health and safety’. </t>
  </si>
  <si>
    <r>
      <t xml:space="preserve">This section of the assessment process asks you to self-assess your understanding and preparedness for </t>
    </r>
    <r>
      <rPr>
        <u/>
        <sz val="10"/>
        <color rgb="FF000000"/>
        <rFont val="Verdana"/>
        <family val="2"/>
      </rPr>
      <t>living and working</t>
    </r>
    <r>
      <rPr>
        <sz val="10"/>
        <color rgb="FF000000"/>
        <rFont val="Verdana"/>
        <family val="2"/>
      </rPr>
      <t xml:space="preserve"> within the country of deployment.  Before making a start on this section, please ensure that you have </t>
    </r>
    <r>
      <rPr>
        <u/>
        <sz val="10"/>
        <color rgb="FF000000"/>
        <rFont val="Verdana"/>
        <family val="2"/>
      </rPr>
      <t>read and reflected upon</t>
    </r>
    <r>
      <rPr>
        <sz val="10"/>
        <color rgb="FF000000"/>
        <rFont val="Verdana"/>
        <family val="2"/>
      </rPr>
      <t xml:space="preserve"> the information about your specific country of deployment, available in the vacancy announcement and in the CIA </t>
    </r>
    <r>
      <rPr>
        <sz val="10"/>
        <rFont val="Verdana"/>
        <family val="2"/>
      </rPr>
      <t>World Fact Book:</t>
    </r>
  </si>
  <si>
    <t>(https://www.cia.gov/library/publications/the-world-factbook/docs/profileguide.html).</t>
  </si>
  <si>
    <t>1. Please indicate your country of deployment:</t>
  </si>
  <si>
    <t>Living challenge 1:</t>
  </si>
  <si>
    <t>Living challenge 2:</t>
  </si>
  <si>
    <t>Working challenge 1:</t>
  </si>
  <si>
    <t>Working challenge 2:</t>
  </si>
  <si>
    <t>Working challenge 3:</t>
  </si>
  <si>
    <r>
      <t xml:space="preserve">2. Please summarise the main societal / cultural differences you would expect to encounter in </t>
    </r>
    <r>
      <rPr>
        <b/>
        <u/>
        <sz val="10"/>
        <color rgb="FFFFFFFF"/>
        <rFont val="Verdana"/>
        <family val="2"/>
      </rPr>
      <t>living and working</t>
    </r>
    <r>
      <rPr>
        <b/>
        <sz val="10"/>
        <color rgb="FFFFFFFF"/>
        <rFont val="Verdana"/>
        <family val="2"/>
      </rPr>
      <t xml:space="preserve"> in your country of deployment (maximum word count = 100)</t>
    </r>
  </si>
  <si>
    <r>
      <t xml:space="preserve">Some typical examples of the types of conditions you may encounter for living and working in your country of deployment are shown in Annex 1
Taking into account also your responses to Section 1 of this self-assessment questionnaire (on your personal situation), please provide your answers to the following questions, </t>
    </r>
    <r>
      <rPr>
        <u/>
        <sz val="11"/>
        <color theme="1"/>
        <rFont val="Calibri"/>
        <family val="2"/>
        <scheme val="minor"/>
      </rPr>
      <t>respecting the word limits indicated</t>
    </r>
    <r>
      <rPr>
        <sz val="11"/>
        <color theme="1"/>
        <rFont val="Calibri"/>
        <family val="2"/>
        <scheme val="minor"/>
      </rPr>
      <t xml:space="preserve">:
</t>
    </r>
  </si>
  <si>
    <t xml:space="preserve">Living challenge 3: </t>
  </si>
  <si>
    <t>2a. Taking into account the specific circumstances of your country of deployment, please describe below what you expect your three greatest personal challenges will be in living in that country (maximum word count = 50 per challenge)</t>
  </si>
  <si>
    <r>
      <t xml:space="preserve">3a. Taking into account the specific circumstances of your country of deployment, please describe what you expect your three greatest </t>
    </r>
    <r>
      <rPr>
        <b/>
        <u/>
        <sz val="10"/>
        <color rgb="FFFFFFFF"/>
        <rFont val="Verdana"/>
        <family val="2"/>
      </rPr>
      <t xml:space="preserve">personal </t>
    </r>
    <r>
      <rPr>
        <b/>
        <sz val="10"/>
        <color rgb="FFFFFFFF"/>
        <rFont val="Verdana"/>
        <family val="2"/>
      </rPr>
      <t xml:space="preserve">challenges will be in </t>
    </r>
    <r>
      <rPr>
        <b/>
        <u/>
        <sz val="10"/>
        <color rgb="FFFFFFFF"/>
        <rFont val="Verdana"/>
        <family val="2"/>
      </rPr>
      <t xml:space="preserve">working </t>
    </r>
    <r>
      <rPr>
        <b/>
        <sz val="10"/>
        <color rgb="FFFFFFFF"/>
        <rFont val="Verdana"/>
        <family val="2"/>
      </rPr>
      <t>in that country (maximum word count = 50 per challenge)</t>
    </r>
  </si>
  <si>
    <t>2b. Please describe below the main steps you would take to overcome the challenges you have identified above (maximum word count = 100)</t>
  </si>
  <si>
    <t>3b. Please describe the steps you would take to overcome the challenges you have outlined above (maximum word count = 100)</t>
  </si>
  <si>
    <t>Annex 1:  Examples of typical living and working conditions expected in countries of deployment</t>
  </si>
  <si>
    <t>1. Typical living and working conditions to be encountered during deployment to an urban area in a humanitarian aid / development context</t>
  </si>
  <si>
    <t>Maximum score</t>
  </si>
  <si>
    <t>Minimum score</t>
  </si>
  <si>
    <t>Interpretation</t>
  </si>
  <si>
    <t>Candidate scores +</t>
  </si>
  <si>
    <t>Candidate scores -</t>
  </si>
  <si>
    <t>Candidate score: total</t>
  </si>
  <si>
    <t>Assessment</t>
  </si>
  <si>
    <t>Scores per response</t>
  </si>
  <si>
    <t>Candidate % of max score</t>
  </si>
  <si>
    <t>1. Personal situation</t>
  </si>
  <si>
    <t>2a. General competences</t>
  </si>
  <si>
    <t>2b. Specific competences</t>
  </si>
  <si>
    <t>2c. Technical competences</t>
  </si>
  <si>
    <t xml:space="preserve">EU </t>
  </si>
  <si>
    <t>Humanitarian aid / third-country context)</t>
  </si>
  <si>
    <t>+/-3</t>
  </si>
  <si>
    <t>+/-2</t>
  </si>
  <si>
    <t>Totals</t>
  </si>
  <si>
    <t>Understanding humanitarian aid</t>
  </si>
  <si>
    <t>Operating safely</t>
  </si>
  <si>
    <t>Managing projects</t>
  </si>
  <si>
    <t>Communications and advocacy</t>
  </si>
  <si>
    <t>Max score</t>
  </si>
  <si>
    <t>Candidate's Score</t>
  </si>
  <si>
    <t>Overview of competencies</t>
  </si>
  <si>
    <t xml:space="preserve">- you hold a professional or educational qualifications held in the field </t>
  </si>
  <si>
    <t>For each of the following technical competences please indicate :</t>
  </si>
  <si>
    <r>
      <t>I seek feedback from others on my strengths and shortcomings and adapt</t>
    </r>
    <r>
      <rPr>
        <i/>
        <sz val="10"/>
        <rFont val="Verdana"/>
        <family val="2"/>
      </rPr>
      <t xml:space="preserve"> </t>
    </r>
    <r>
      <rPr>
        <i/>
        <sz val="10"/>
        <color rgb="FF000000"/>
        <rFont val="Verdana"/>
        <family val="2"/>
      </rPr>
      <t>my behaviour accordingly</t>
    </r>
  </si>
  <si>
    <t>Short statement evidencing positive response</t>
  </si>
  <si>
    <t>Please make sure that you have answered all of the above questions.  Once you have completed this Section, please go to Section 2c: Technical  competences - by selecting the 'Section 2c'  tab below</t>
  </si>
  <si>
    <t>Candidate's % Max score</t>
  </si>
  <si>
    <r>
      <rPr>
        <u/>
        <sz val="9"/>
        <color rgb="FFFF0000"/>
        <rFont val="Verdana"/>
        <family val="2"/>
      </rPr>
      <t xml:space="preserve">Percentage of competences </t>
    </r>
    <r>
      <rPr>
        <sz val="9"/>
        <color rgb="FF000000"/>
        <rFont val="Verdana"/>
        <family val="2"/>
      </rPr>
      <t>(total of 37) in which candidate demonstrates experience in EU</t>
    </r>
  </si>
  <si>
    <r>
      <rPr>
        <u/>
        <sz val="9"/>
        <color rgb="FFFF0000"/>
        <rFont val="Verdana"/>
        <family val="2"/>
      </rPr>
      <t>Percentage of competences</t>
    </r>
    <r>
      <rPr>
        <sz val="9"/>
        <color rgb="FF000000"/>
        <rFont val="Verdana"/>
        <family val="2"/>
      </rPr>
      <t xml:space="preserve"> (total of 37) in which candidate demonstrates experience in humanitarian context</t>
    </r>
  </si>
  <si>
    <t>Candidates score 3 or 2 points if they strongly agree / agree with a positive question, or strongly disagree / disagree with a negative question. A neutral response awards 0 points. Candidates are expected to score positively overall; negative results should be flagged and reviewed alongside other application materials. Exceptionally high scores may indicate that candidates are presenting themselves in relation to an ideal rather than realistically.</t>
  </si>
  <si>
    <r>
      <t xml:space="preserve">Please indicate your </t>
    </r>
    <r>
      <rPr>
        <u/>
        <sz val="10"/>
        <color theme="1"/>
        <rFont val="Verdana"/>
        <family val="2"/>
      </rPr>
      <t>levels of experience</t>
    </r>
    <r>
      <rPr>
        <sz val="10"/>
        <color theme="1"/>
        <rFont val="Verdana"/>
        <family val="2"/>
      </rPr>
      <t xml:space="preserve"> in each of the technical competence fields indicated below. Please indicate (</t>
    </r>
    <r>
      <rPr>
        <b/>
        <sz val="10"/>
        <color theme="1"/>
        <rFont val="Verdana"/>
        <family val="2"/>
      </rPr>
      <t>by marking with an X</t>
    </r>
    <r>
      <rPr>
        <sz val="10"/>
        <color theme="1"/>
        <rFont val="Verdana"/>
        <family val="2"/>
      </rPr>
      <t xml:space="preserve">) the length of your experience according to the technical competencies listed below, in both the EU and, where applicable, in a humanitarian aid / third-country context where you may have worked or previously volunteered. Please ensure you mark </t>
    </r>
    <r>
      <rPr>
        <b/>
        <sz val="10"/>
        <color theme="1"/>
        <rFont val="Verdana"/>
        <family val="2"/>
      </rPr>
      <t>one box</t>
    </r>
    <r>
      <rPr>
        <sz val="10"/>
        <color theme="1"/>
        <rFont val="Verdana"/>
        <family val="2"/>
      </rPr>
      <t xml:space="preserve"> to indicate your level of experience </t>
    </r>
    <r>
      <rPr>
        <b/>
        <sz val="10"/>
        <color theme="1"/>
        <rFont val="Verdana"/>
        <family val="2"/>
      </rPr>
      <t>for every competence</t>
    </r>
    <r>
      <rPr>
        <sz val="10"/>
        <color theme="1"/>
        <rFont val="Verdana"/>
        <family val="2"/>
      </rPr>
      <t xml:space="preserve"> (i.e if you have no experience, then please indicate this too).  Please also indicate </t>
    </r>
    <r>
      <rPr>
        <b/>
        <sz val="10"/>
        <color theme="1"/>
        <rFont val="Verdana"/>
        <family val="2"/>
      </rPr>
      <t>by marking with an X</t>
    </r>
    <r>
      <rPr>
        <sz val="10"/>
        <color theme="1"/>
        <rFont val="Verdana"/>
        <family val="2"/>
      </rPr>
      <t xml:space="preserve"> the fields where you hold a relevant professional or educational qualification in the technical field.</t>
    </r>
  </si>
  <si>
    <t>Understanding the humanitarian context of the EU Aid Volunteers initiative and applying humanitarian principles</t>
  </si>
  <si>
    <t>Operating safely and securely at all times</t>
  </si>
  <si>
    <t>Managing projects in humanitarian contexts</t>
  </si>
  <si>
    <t xml:space="preserve">Candidates score 3 points if they respond 'Yes', 2 points if they respond 'to some extent'. A negative response 'No' awards 0 points. The overall score provides an indicator of the specific competences of the candidate and identifies gaps. The table summarises the candidate's experience; where the candidate has indicted 'no' experience in relation to a specific competence or overall, such cases should be flagged and reviewed alongside other application materials </t>
  </si>
  <si>
    <t>EU Aid Volunteers Initiative: Training programme</t>
  </si>
  <si>
    <t>Self-Assessment Questionnaire for EUAV Candidate Volunteers</t>
  </si>
  <si>
    <r>
      <t xml:space="preserve">The self-assessment questionnaire is a </t>
    </r>
    <r>
      <rPr>
        <b/>
        <sz val="10"/>
        <color rgb="FF000000"/>
        <rFont val="Verdana"/>
        <family val="2"/>
      </rPr>
      <t>compulsory</t>
    </r>
    <r>
      <rPr>
        <sz val="10"/>
        <color rgb="FF000000"/>
        <rFont val="Verdana"/>
        <family val="2"/>
      </rPr>
      <t xml:space="preserve"> part of the application process for a volunteering deployment and aims to help you and your sending organisation to </t>
    </r>
    <r>
      <rPr>
        <i/>
        <sz val="10"/>
        <color rgb="FF000000"/>
        <rFont val="Verdana"/>
        <family val="2"/>
      </rPr>
      <t>pre-assess</t>
    </r>
    <r>
      <rPr>
        <sz val="10"/>
        <color rgb="FF000000"/>
        <rFont val="Verdana"/>
        <family val="2"/>
      </rPr>
      <t xml:space="preserve"> your competences and personal situation and to facilitate the process of selecting candidates </t>
    </r>
    <r>
      <rPr>
        <b/>
        <sz val="10"/>
        <color rgb="FF000000"/>
        <rFont val="Verdana"/>
        <family val="2"/>
      </rPr>
      <t>that best fit the EU Aid Volunteers specifications</t>
    </r>
    <r>
      <rPr>
        <sz val="10"/>
        <color rgb="FF000000"/>
        <rFont val="Verdana"/>
        <family val="2"/>
      </rPr>
      <t xml:space="preserve">. </t>
    </r>
  </si>
  <si>
    <r>
      <t xml:space="preserve">The self-assessment questionnaire is designed to support both you and your sending organisation to make the best possible decision, both for you and for the EUAV initiative.  It is therefore very important that you </t>
    </r>
    <r>
      <rPr>
        <u/>
        <sz val="10"/>
        <rFont val="Verdana"/>
        <family val="2"/>
      </rPr>
      <t>reflect on</t>
    </r>
    <r>
      <rPr>
        <sz val="10"/>
        <rFont val="Verdana"/>
        <family val="2"/>
      </rPr>
      <t xml:space="preserve"> the extent to which your lifestyle, aspirations and profile are matched to the requirements of a volunteering experience in the humanitarian sector and for a specific volunteering assignment and to help the sending organisation to identify any additional training requirements that you may have.</t>
    </r>
  </si>
  <si>
    <t>To help you to reflect, some additional information about the expected working and living conditions and typical types of assignment is provided below:</t>
  </si>
  <si>
    <t xml:space="preserve">Task assignments are based on a prior needs assessment of the specific context of deployment by the sending and hosting organisations. The announcement for the deployment for which you are applying contains a detailed explanation of the activities to be performed. Deployed volunteers will work on different types of assignments, depending on their competence profile and experience. </t>
  </si>
  <si>
    <t>I would feel frustrated if upon my return to work following a deployment I had fallen behind my peers in terms of seniority</t>
  </si>
  <si>
    <t xml:space="preserve">I generally function best in a regular routine both in my work and personal life </t>
  </si>
  <si>
    <t>I soon lose confidence if my actions are challenged and find it difficult to recover quickly from this</t>
  </si>
  <si>
    <t>I am a resourceful person and can make the best of any situation</t>
  </si>
  <si>
    <t>If a situation is different from how I was expecting it to be, I quickly lose motivation and find it hard to see a way forward</t>
  </si>
  <si>
    <t>I can quickly recognise when situations might escalate and become stressful and take action to minimise negative effects</t>
  </si>
  <si>
    <t>I think people have to take me the way I am and accept how I express myself</t>
  </si>
  <si>
    <t>I have experience of working in culturally diverse environments</t>
  </si>
  <si>
    <t>I think I have good leadership skills because I usually know the best way to do things</t>
  </si>
  <si>
    <r>
      <t xml:space="preserve">Section 2a is a tool to allow you and the sending organisation to understand your </t>
    </r>
    <r>
      <rPr>
        <u/>
        <sz val="10"/>
        <color theme="1"/>
        <rFont val="Verdana"/>
        <family val="2"/>
      </rPr>
      <t>general competences</t>
    </r>
    <r>
      <rPr>
        <sz val="10"/>
        <color theme="1"/>
        <rFont val="Verdana"/>
        <family val="2"/>
      </rPr>
      <t>.  These include how you develop and maintain collaborative relationships; how you conduct yourself under situations of pressure or change; how you have demonstrated leadership skills; how you have gone about achieving results; and your motivation for volunteering</t>
    </r>
  </si>
  <si>
    <r>
      <t xml:space="preserve">Section 2b focuses on how you would assess your </t>
    </r>
    <r>
      <rPr>
        <u/>
        <sz val="10"/>
        <color theme="1"/>
        <rFont val="Verdana"/>
        <family val="2"/>
      </rPr>
      <t>specific competences</t>
    </r>
    <r>
      <rPr>
        <sz val="10"/>
        <color theme="1"/>
        <rFont val="Verdana"/>
        <family val="2"/>
      </rPr>
      <t xml:space="preserve"> in relation to the requirements of the EU Aid Volunteers initiative and humanitarian aid more widely. These competences include: your understanding of the humanitarian context of the initiative and applying humanitarian principles; how you will operate safely and securely at all times; how you manage projects in humanitarian contexts; and how you would meet the needs of the programme in terms of communications and advocacy.  
We recognise that you may have no / very limited specific competences in relation to the initiative and in humanitarian aid more widely. This section of the self-assessment questionnaire will also serve to identify your specific training needs if your application is progressed to the next stage in the recruitment process.
Please respond by indicating with an </t>
    </r>
    <r>
      <rPr>
        <b/>
        <sz val="10"/>
        <color theme="1"/>
        <rFont val="Verdana"/>
        <family val="2"/>
      </rPr>
      <t xml:space="preserve">X below </t>
    </r>
    <r>
      <rPr>
        <sz val="10"/>
        <color theme="1"/>
        <rFont val="Verdana"/>
        <family val="2"/>
      </rPr>
      <t xml:space="preserve">whether you answer ‘yes’, ‘to some extent’ or ‘no’ to all of the questions below.  Where you have answered ‘yes’ or ‘to some extent’, you are asked to provide a short statement evidencing or justifying your response. 
</t>
    </r>
  </si>
  <si>
    <t>This indicator provides a snapshot of the scope and depth of the candidate's technical competence in an EU / humanitarian aid / third country context. Where a candidate scores a high % under 'no experience' then this should be flagged and reviewed alongside other application materials.</t>
  </si>
  <si>
    <r>
      <t xml:space="preserve">
Please read each of the statements below carefully. Drawing on your experience to date, gained from employment, either paid or voluntary, study-based assignments and projects, or extra-curricular activities such as sports or civil society engagement, please be as honest as you can in indicating how strongly you agree – or disagree with all of the statements below.  Remember that the self-assessment is designed to allow you, as well as the sending and hosting organisations, to determine whether you have a competence profile that maximises your chances of becoming a successful and effective EU Aid volunteer. Please indicate the degree to which you agree or disagree </t>
    </r>
    <r>
      <rPr>
        <b/>
        <sz val="10"/>
        <color rgb="FF000000"/>
        <rFont val="Verdana"/>
        <family val="2"/>
      </rPr>
      <t>by marking your choice with an X in the respective box below</t>
    </r>
    <r>
      <rPr>
        <sz val="10"/>
        <color rgb="FF000000"/>
        <rFont val="Verdana"/>
        <family val="2"/>
      </rPr>
      <t xml:space="preserve">
 </t>
    </r>
  </si>
  <si>
    <t>Please make sure that you have answered all of the questions above.  Once you have completed this Section, please go to Section 2a: General competences - by selecting the '2a General Competences'  tab below</t>
  </si>
  <si>
    <r>
      <t xml:space="preserve">After reading all of the points made above, you are invited to provide your responses to </t>
    </r>
    <r>
      <rPr>
        <u/>
        <sz val="10"/>
        <color rgb="FF000000"/>
        <rFont val="Verdana"/>
        <family val="2"/>
      </rPr>
      <t>all</t>
    </r>
    <r>
      <rPr>
        <sz val="10"/>
        <color rgb="FF000000"/>
        <rFont val="Verdana"/>
        <family val="2"/>
      </rPr>
      <t xml:space="preserve"> of the questions in each of the three sections of the questionnaire, carefully following the instructions provided.  The sections are provided on separate worksheets and can be accessed by clicking on the relevant tab below.  Some background information to assist you in completing section 5 of the questionnaire is set out in the worksheet tab titled Annex 1. </t>
    </r>
    <r>
      <rPr>
        <b/>
        <sz val="10"/>
        <color rgb="FF000000"/>
        <rFont val="Verdana"/>
        <family val="2"/>
      </rPr>
      <t xml:space="preserve">Please begin completing the sections by clicking on Tab '1 - Personal situation' below. </t>
    </r>
    <r>
      <rPr>
        <sz val="10"/>
        <color rgb="FF000000"/>
        <rFont val="Verdana"/>
        <family val="2"/>
      </rPr>
      <t xml:space="preserve"> </t>
    </r>
  </si>
  <si>
    <t>Please make sure that you have answered all of the above questions.  Once you have completed this Section, please go to Secton 2b: Specific competences - by selecting the 'Section 2b Specific competences'  tab below</t>
  </si>
  <si>
    <t xml:space="preserve">Please make sure that you have answered all of the questions above.  You have now completed Section 2.  Please go to Section 3: Living and working conditions by selecting the 'Section 3' tab below and reading the additional information provided in Annex 1 - conditions. </t>
  </si>
  <si>
    <r>
      <rPr>
        <b/>
        <sz val="10"/>
        <color theme="1"/>
        <rFont val="Verdana"/>
        <family val="2"/>
      </rPr>
      <t>Thank you for completing the self-assessment questionnaire.</t>
    </r>
    <r>
      <rPr>
        <sz val="10"/>
        <color theme="1"/>
        <rFont val="Verdana"/>
        <family val="2"/>
      </rPr>
      <t xml:space="preserve">
Please submit this questionnaire together with your CV and other required documents to the organisation that published the vacancy notice to which you are applying. Please do not send any documents directly to the European Commission.
</t>
    </r>
  </si>
  <si>
    <t xml:space="preserve">Annex 2:  Statement of consent for processing of personal data  </t>
  </si>
  <si>
    <t>1. Personal or sensitive data processing</t>
  </si>
  <si>
    <t>Any personal data or sensitive personal data collected by the EU Aid Volunteers (EUAV) initiative within the performance of its activities shall be processed in accordance with the data protection regulations concerning the processing of personal data or sensitive personal data. It shall be processed solely for the purposes of the performance, management and follow-up of EUAV activities in the framework of which it was collected. Should you have any queries concerning the processing of your personal data or sensitive personal data, please address them to your sending organisation. 
By giving your consent you confirm (and consent) to have your personal or sensitive information processed by third parties involved in managing and implementing the EUAV initiative and, as necessary, to regulatory authorities, including the transfer of such personal data outside the European Economic Area.</t>
  </si>
  <si>
    <t xml:space="preserve">
</t>
  </si>
  <si>
    <r>
      <t>2. Explicit consent (</t>
    </r>
    <r>
      <rPr>
        <b/>
        <i/>
        <sz val="10"/>
        <color rgb="FFFFFFFF"/>
        <rFont val="Verdana"/>
        <family val="2"/>
      </rPr>
      <t>please respond by checking the box below)</t>
    </r>
  </si>
  <si>
    <t>2. Typical living and working conditions to be encountered during deployment to tropical areas in a humanitarian aid / development context</t>
  </si>
  <si>
    <t xml:space="preserve">If deployed to an area in a tropical region (delimited by the Tropic of Cancer in the north and the Tropic of Capricorn in the South) you are likely to experience warm to hot temperatures all year round with high levels of humidity. Some countries will also experience heavy seasonal rainfall. There is little difference between the lengths of day and night, and night time temperatures remain high. Accommodation may be subject to insect infestations, and precautions may be required to guard against ants, flies and cockroaches etc, as well as potentially more harmful intruders such as poisonous spiders, mosquitoes etc. Natural hazards may include storms, hurricanes, flooding, earth tremors etc. which can result in injury and loss of life, damage to property, infrastructure and crops. </t>
  </si>
  <si>
    <t xml:space="preserve">3. Typical living and working conditions to be encountered during deployment to hot, arid climate zones in a humanitarian aid / development context. </t>
  </si>
  <si>
    <t>If deployed to an area with a hot, arid climate, for example, in the Middle East, North Africa and the Sahel, you are likely to experience warm to hot temperatures all year round with extremely hot summer temperatures. Night time temperatures may be significantly cooler. Some countries in this region may experience a continental climate with extremely hot summers contrasting with cool or cold winters. Rainfall failures may result in protracted drought; sand- and dust-storms may make outdoor work or travel challenging. Natural hazards may include infrequent heavy rainstorms resulting in flash flooding and some regions are prone to (minor) earth tremors which can result in damage to property, disruption to infrastructure, injury and loss of life.</t>
  </si>
  <si>
    <t xml:space="preserve">If deployed to an urban area: you are likely to be living in shared accommodation (own room) within a local context, comprising potentially a diverse community of urban dwellers in terms of ethnicity and faith. Respect for local customs and manners may result in tension if not sensitively observed. Urban areas are likely to suffer noticeably high levels of air pollution from traffic and industrial plants. Noise pollution may also be a problem in larger settlements and there may be significant levels of traffic congestion, especially at peak times of the day (mornings and evenings). Sanitation facilities will be adequate but may be different from those experienced in EU countries. The provision of utilities (water, electricity etc.) may be subject to cuts without warning; telecommunications and internet access may be limited or intermittent. </t>
  </si>
  <si>
    <t>Albania (Tirana)</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</si>
</sst>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scheme val="minor"/>
    </font>
    <font>
      <sz val="10"/>
      <color rgb="FF000000"/>
      <name val="Verdana"/>
      <family val="2"/>
    </font>
    <font>
      <b/>
      <sz val="10"/>
      <color rgb="FF000000"/>
      <name val="Verdana"/>
      <family val="2"/>
    </font>
    <font>
      <i/>
      <sz val="10"/>
      <color rgb="FF000000"/>
      <name val="Verdana"/>
      <family val="2"/>
    </font>
    <font>
      <u/>
      <sz val="10"/>
      <color rgb="FF000000"/>
      <name val="Verdana"/>
      <family val="2"/>
    </font>
    <font>
      <b/>
      <u/>
      <sz val="10"/>
      <color rgb="FF000000"/>
      <name val="Verdana"/>
      <family val="2"/>
    </font>
    <font>
      <sz val="7"/>
      <color rgb="FF000000"/>
      <name val="Times New Roman"/>
      <family val="1"/>
    </font>
    <font>
      <vertAlign val="superscript"/>
      <sz val="10"/>
      <color rgb="FF000000"/>
      <name val="Verdana"/>
      <family val="2"/>
    </font>
    <font>
      <sz val="10"/>
      <name val="Verdana"/>
      <family val="2"/>
    </font>
    <font>
      <u/>
      <sz val="10"/>
      <name val="Verdana"/>
      <family val="2"/>
    </font>
    <font>
      <b/>
      <sz val="10"/>
      <name val="Verdana"/>
      <family val="2"/>
    </font>
    <font>
      <u/>
      <sz val="11"/>
      <color theme="10"/>
      <name val="Calibri"/>
      <family val="2"/>
      <scheme val="minor"/>
    </font>
    <font>
      <sz val="10"/>
      <color theme="1"/>
      <name val="Verdana"/>
      <family val="2"/>
    </font>
    <font>
      <sz val="11"/>
      <color theme="1"/>
      <name val="Verdana"/>
      <family val="2"/>
    </font>
    <font>
      <b/>
      <sz val="11"/>
      <color theme="1"/>
      <name val="Verdana"/>
      <family val="2"/>
    </font>
    <font>
      <b/>
      <sz val="10"/>
      <color theme="1"/>
      <name val="Verdana"/>
      <family val="2"/>
    </font>
    <font>
      <b/>
      <sz val="10"/>
      <color rgb="FFFFFFFF"/>
      <name val="Verdana"/>
      <family val="2"/>
    </font>
    <font>
      <b/>
      <sz val="9"/>
      <color rgb="FFFFFFFF"/>
      <name val="Verdana"/>
      <family val="2"/>
    </font>
    <font>
      <b/>
      <sz val="16"/>
      <color rgb="FF0070C0"/>
      <name val="Verdana"/>
      <family val="2"/>
    </font>
    <font>
      <b/>
      <sz val="9"/>
      <color theme="0"/>
      <name val="Verdana"/>
      <family val="2"/>
    </font>
    <font>
      <u/>
      <sz val="10"/>
      <color theme="1"/>
      <name val="Verdana"/>
      <family val="2"/>
    </font>
    <font>
      <i/>
      <sz val="10"/>
      <name val="Verdana"/>
      <family val="2"/>
    </font>
    <font>
      <b/>
      <sz val="16"/>
      <color theme="8"/>
      <name val="Verdana"/>
      <family val="2"/>
    </font>
    <font>
      <sz val="10"/>
      <color rgb="FFFFFFFF"/>
      <name val="Verdana"/>
      <family val="2"/>
    </font>
    <font>
      <sz val="9"/>
      <color rgb="FFFFFFFF"/>
      <name val="Verdana"/>
      <family val="2"/>
    </font>
    <font>
      <sz val="9"/>
      <color rgb="FF000000"/>
      <name val="Verdana"/>
      <family val="2"/>
    </font>
    <font>
      <b/>
      <u/>
      <sz val="10"/>
      <color rgb="FFFFFFFF"/>
      <name val="Verdana"/>
      <family val="2"/>
    </font>
    <font>
      <b/>
      <sz val="10"/>
      <color theme="0"/>
      <name val="Verdana"/>
      <family val="2"/>
    </font>
    <font>
      <u/>
      <sz val="11"/>
      <color theme="1"/>
      <name val="Calibri"/>
      <family val="2"/>
      <scheme val="minor"/>
    </font>
    <font>
      <sz val="10"/>
      <color rgb="FFFF0000"/>
      <name val="Verdana"/>
      <family val="2"/>
    </font>
    <font>
      <b/>
      <sz val="9"/>
      <color rgb="FF000000"/>
      <name val="Verdana"/>
      <family val="2"/>
    </font>
    <font>
      <b/>
      <sz val="10"/>
      <color rgb="FFFF0000"/>
      <name val="Verdana"/>
      <family val="2"/>
    </font>
    <font>
      <b/>
      <sz val="9"/>
      <name val="Verdana"/>
      <family val="2"/>
    </font>
    <font>
      <u/>
      <sz val="9"/>
      <color rgb="FFFF0000"/>
      <name val="Verdana"/>
      <family val="2"/>
    </font>
    <font>
      <b/>
      <i/>
      <sz val="10"/>
      <color rgb="FFFFFFFF"/>
      <name val="Verdana"/>
      <family val="2"/>
    </font>
    <font>
      <sz val="8"/>
      <color rgb="FF000000"/>
      <name val="Segoe UI"/>
      <family val="2"/>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70C0"/>
        <bgColor indexed="64"/>
      </patternFill>
    </fill>
    <fill>
      <patternFill patternType="solid">
        <fgColor rgb="FFB8CCE4"/>
        <bgColor indexed="64"/>
      </patternFill>
    </fill>
    <fill>
      <patternFill patternType="solid">
        <fgColor rgb="FF548DD4"/>
        <bgColor indexed="64"/>
      </patternFill>
    </fill>
    <fill>
      <patternFill patternType="solid">
        <fgColor rgb="FFDBE5F1"/>
        <bgColor indexed="64"/>
      </patternFill>
    </fill>
    <fill>
      <patternFill patternType="solid">
        <fgColor theme="9" tint="0.79998168889431442"/>
        <bgColor indexed="64"/>
      </patternFill>
    </fill>
    <fill>
      <patternFill patternType="lightDown">
        <bgColor theme="4" tint="0.79995117038483843"/>
      </patternFill>
    </fill>
    <fill>
      <patternFill patternType="solid">
        <fgColor theme="4" tint="0.59999389629810485"/>
        <bgColor indexed="64"/>
      </patternFill>
    </fill>
    <fill>
      <patternFill patternType="solid">
        <fgColor theme="3" tint="0.79998168889431442"/>
        <bgColor indexed="64"/>
      </patternFill>
    </fill>
    <fill>
      <patternFill patternType="solid">
        <fgColor rgb="FF0070C0"/>
        <bgColor rgb="FF0070C0"/>
      </patternFill>
    </fill>
    <fill>
      <patternFill patternType="solid">
        <fgColor rgb="FFDEEAF6"/>
        <bgColor rgb="FFDEEAF6"/>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1" fillId="0" borderId="0" applyNumberFormat="0" applyFill="0" applyBorder="0" applyAlignment="0" applyProtection="0"/>
  </cellStyleXfs>
  <cellXfs count="191">
    <xf numFmtId="0" fontId="0" fillId="0" borderId="0" xfId="0"/>
    <xf numFmtId="0" fontId="11" fillId="0" borderId="0" xfId="1" applyAlignment="1">
      <alignment vertical="center"/>
    </xf>
    <xf numFmtId="0" fontId="1" fillId="2" borderId="0" xfId="0" applyFont="1" applyFill="1" applyBorder="1" applyAlignment="1">
      <alignment vertical="center" wrapText="1"/>
    </xf>
    <xf numFmtId="0" fontId="2" fillId="3" borderId="0" xfId="0" applyFont="1" applyFill="1" applyBorder="1" applyAlignment="1">
      <alignment horizontal="center"/>
    </xf>
    <xf numFmtId="0" fontId="1" fillId="3" borderId="0" xfId="0" applyFont="1" applyFill="1" applyBorder="1"/>
    <xf numFmtId="0" fontId="2" fillId="2" borderId="0" xfId="0" applyFont="1" applyFill="1" applyBorder="1" applyAlignment="1">
      <alignment vertical="center"/>
    </xf>
    <xf numFmtId="0" fontId="1" fillId="2" borderId="0" xfId="0" applyFont="1" applyFill="1" applyBorder="1" applyAlignment="1">
      <alignment horizontal="left" vertical="center" wrapText="1" indent="5"/>
    </xf>
    <xf numFmtId="0" fontId="1" fillId="2" borderId="0" xfId="0" applyFont="1" applyFill="1" applyBorder="1" applyAlignment="1">
      <alignment vertical="center"/>
    </xf>
    <xf numFmtId="0" fontId="1" fillId="2" borderId="0" xfId="0" applyFont="1" applyFill="1" applyBorder="1" applyAlignment="1">
      <alignment horizontal="left" vertical="center" wrapText="1"/>
    </xf>
    <xf numFmtId="0" fontId="12" fillId="2" borderId="0" xfId="0" applyFont="1" applyFill="1" applyBorder="1" applyAlignment="1">
      <alignment wrapText="1"/>
    </xf>
    <xf numFmtId="0" fontId="0" fillId="0" borderId="0" xfId="0" applyAlignment="1"/>
    <xf numFmtId="0" fontId="13" fillId="0" borderId="0" xfId="0" applyFont="1"/>
    <xf numFmtId="0" fontId="2" fillId="2" borderId="0" xfId="0" applyFont="1" applyFill="1" applyBorder="1" applyAlignment="1">
      <alignment horizontal="center" vertical="center" wrapText="1"/>
    </xf>
    <xf numFmtId="0" fontId="0" fillId="3" borderId="5" xfId="0" applyFill="1" applyBorder="1"/>
    <xf numFmtId="0" fontId="0" fillId="3" borderId="7" xfId="0" applyFill="1" applyBorder="1"/>
    <xf numFmtId="0" fontId="13" fillId="2" borderId="6" xfId="0" applyFont="1" applyFill="1" applyBorder="1"/>
    <xf numFmtId="0" fontId="14" fillId="2" borderId="0" xfId="0" applyFont="1" applyFill="1" applyBorder="1" applyAlignment="1"/>
    <xf numFmtId="0" fontId="0" fillId="2" borderId="7" xfId="0" applyFill="1" applyBorder="1"/>
    <xf numFmtId="0" fontId="13" fillId="2" borderId="6" xfId="0" applyFont="1" applyFill="1" applyBorder="1" applyAlignment="1"/>
    <xf numFmtId="0" fontId="15" fillId="2" borderId="0" xfId="0" applyFont="1" applyFill="1" applyBorder="1" applyAlignment="1"/>
    <xf numFmtId="0" fontId="12" fillId="2" borderId="0" xfId="0" applyFont="1" applyFill="1" applyBorder="1" applyAlignment="1"/>
    <xf numFmtId="0" fontId="12" fillId="2" borderId="6" xfId="0" applyFont="1" applyFill="1" applyBorder="1" applyAlignment="1"/>
    <xf numFmtId="0" fontId="11" fillId="2" borderId="6" xfId="1" applyFill="1" applyBorder="1" applyAlignment="1">
      <alignment vertical="center"/>
    </xf>
    <xf numFmtId="0" fontId="11" fillId="2" borderId="8" xfId="1" applyFill="1" applyBorder="1" applyAlignment="1">
      <alignment vertical="center"/>
    </xf>
    <xf numFmtId="0" fontId="2" fillId="2" borderId="9" xfId="0" applyFont="1" applyFill="1" applyBorder="1" applyAlignment="1">
      <alignment horizontal="center" vertical="center" wrapText="1"/>
    </xf>
    <xf numFmtId="0" fontId="0" fillId="2" borderId="10" xfId="0" applyFill="1" applyBorder="1"/>
    <xf numFmtId="0" fontId="13" fillId="3" borderId="3" xfId="0" applyFont="1" applyFill="1" applyBorder="1"/>
    <xf numFmtId="0" fontId="13" fillId="3" borderId="6" xfId="0" applyFont="1" applyFill="1" applyBorder="1"/>
    <xf numFmtId="0" fontId="0" fillId="3" borderId="3" xfId="0" applyFill="1" applyBorder="1"/>
    <xf numFmtId="0" fontId="0" fillId="2" borderId="6" xfId="0" applyFill="1" applyBorder="1"/>
    <xf numFmtId="0" fontId="2" fillId="2" borderId="7" xfId="0" applyFont="1" applyFill="1" applyBorder="1" applyAlignment="1">
      <alignment vertical="center"/>
    </xf>
    <xf numFmtId="0" fontId="1" fillId="2" borderId="7" xfId="0" applyFont="1" applyFill="1" applyBorder="1" applyAlignment="1">
      <alignment vertical="center" wrapText="1"/>
    </xf>
    <xf numFmtId="0" fontId="1" fillId="2" borderId="7" xfId="0" applyFont="1" applyFill="1" applyBorder="1" applyAlignment="1">
      <alignment horizontal="left" vertical="center" wrapText="1" indent="5"/>
    </xf>
    <xf numFmtId="0" fontId="1" fillId="2" borderId="7" xfId="0" applyFont="1" applyFill="1" applyBorder="1" applyAlignment="1">
      <alignment vertical="center"/>
    </xf>
    <xf numFmtId="0" fontId="1" fillId="2" borderId="7" xfId="0" applyFont="1" applyFill="1" applyBorder="1" applyAlignment="1">
      <alignment horizontal="left" vertical="center" wrapText="1"/>
    </xf>
    <xf numFmtId="0" fontId="8" fillId="2" borderId="7" xfId="0" applyFont="1" applyFill="1" applyBorder="1" applyAlignment="1">
      <alignment vertical="center" wrapText="1"/>
    </xf>
    <xf numFmtId="0" fontId="10" fillId="2" borderId="7" xfId="0" applyFont="1" applyFill="1" applyBorder="1" applyAlignment="1">
      <alignment vertical="center" wrapText="1"/>
    </xf>
    <xf numFmtId="0" fontId="12" fillId="2" borderId="7" xfId="0" applyFont="1" applyFill="1" applyBorder="1" applyAlignment="1">
      <alignment wrapText="1"/>
    </xf>
    <xf numFmtId="0" fontId="2" fillId="2" borderId="7" xfId="0" applyFont="1" applyFill="1" applyBorder="1" applyAlignment="1">
      <alignment vertical="center" wrapText="1"/>
    </xf>
    <xf numFmtId="0" fontId="0" fillId="2" borderId="8" xfId="0" applyFill="1" applyBorder="1"/>
    <xf numFmtId="0" fontId="1" fillId="2" borderId="10" xfId="0" applyFont="1" applyFill="1" applyBorder="1" applyAlignment="1">
      <alignment vertical="center" wrapText="1"/>
    </xf>
    <xf numFmtId="0" fontId="17" fillId="4" borderId="1" xfId="0" applyFont="1" applyFill="1" applyBorder="1" applyAlignment="1">
      <alignment vertical="center" textRotation="90" wrapText="1"/>
    </xf>
    <xf numFmtId="0" fontId="18" fillId="3" borderId="4" xfId="0" applyFont="1" applyFill="1" applyBorder="1" applyAlignment="1">
      <alignment horizontal="center"/>
    </xf>
    <xf numFmtId="0" fontId="18" fillId="3" borderId="5" xfId="0" applyFont="1" applyFill="1" applyBorder="1" applyAlignment="1">
      <alignment horizontal="center" vertical="center"/>
    </xf>
    <xf numFmtId="0" fontId="16" fillId="4" borderId="14" xfId="0" applyFont="1" applyFill="1" applyBorder="1" applyAlignment="1">
      <alignment vertical="center" wrapText="1"/>
    </xf>
    <xf numFmtId="0" fontId="17" fillId="4" borderId="15" xfId="0" applyFont="1" applyFill="1" applyBorder="1" applyAlignment="1">
      <alignment vertical="center" textRotation="90" wrapText="1"/>
    </xf>
    <xf numFmtId="0" fontId="1" fillId="2" borderId="14" xfId="0" applyFont="1" applyFill="1" applyBorder="1" applyAlignment="1">
      <alignment vertical="center" wrapText="1"/>
    </xf>
    <xf numFmtId="0" fontId="3" fillId="2" borderId="14" xfId="0" applyFont="1" applyFill="1" applyBorder="1" applyAlignment="1">
      <alignment vertical="center" wrapText="1"/>
    </xf>
    <xf numFmtId="0" fontId="1" fillId="0" borderId="1" xfId="0" applyFont="1" applyBorder="1" applyAlignment="1">
      <alignment horizontal="center" vertical="center" wrapText="1"/>
    </xf>
    <xf numFmtId="0" fontId="19" fillId="4" borderId="1" xfId="0" applyFont="1" applyFill="1" applyBorder="1" applyAlignment="1">
      <alignment vertical="center" textRotation="90" wrapText="1"/>
    </xf>
    <xf numFmtId="0" fontId="19" fillId="4" borderId="15" xfId="0" applyFont="1" applyFill="1" applyBorder="1" applyAlignment="1">
      <alignment vertical="center" textRotation="90" wrapText="1"/>
    </xf>
    <xf numFmtId="0" fontId="16" fillId="6" borderId="1" xfId="0" applyFont="1" applyFill="1" applyBorder="1" applyAlignment="1">
      <alignment vertical="center" wrapText="1"/>
    </xf>
    <xf numFmtId="0" fontId="1" fillId="0" borderId="1" xfId="0" applyFont="1" applyBorder="1" applyAlignment="1">
      <alignment vertical="center" wrapText="1"/>
    </xf>
    <xf numFmtId="0" fontId="16" fillId="6" borderId="14" xfId="0" applyFont="1" applyFill="1" applyBorder="1" applyAlignment="1">
      <alignment vertical="center" wrapText="1"/>
    </xf>
    <xf numFmtId="0" fontId="16" fillId="6" borderId="15" xfId="0" applyFont="1" applyFill="1" applyBorder="1" applyAlignment="1">
      <alignment vertical="center" wrapText="1"/>
    </xf>
    <xf numFmtId="0" fontId="16" fillId="4" borderId="18" xfId="0" applyFont="1" applyFill="1" applyBorder="1" applyAlignment="1">
      <alignment vertical="center" wrapText="1"/>
    </xf>
    <xf numFmtId="0" fontId="16" fillId="4" borderId="1" xfId="0" applyFont="1" applyFill="1" applyBorder="1" applyAlignment="1">
      <alignment vertical="center" wrapText="1"/>
    </xf>
    <xf numFmtId="0" fontId="0" fillId="4" borderId="7" xfId="0" applyFill="1" applyBorder="1"/>
    <xf numFmtId="0" fontId="23" fillId="4" borderId="14" xfId="0" applyFont="1" applyFill="1" applyBorder="1" applyAlignment="1">
      <alignment vertical="center" wrapText="1"/>
    </xf>
    <xf numFmtId="0" fontId="25" fillId="7" borderId="14" xfId="0" applyFont="1" applyFill="1" applyBorder="1" applyAlignment="1">
      <alignment vertical="center" wrapText="1"/>
    </xf>
    <xf numFmtId="0" fontId="23" fillId="4" borderId="14" xfId="0" quotePrefix="1" applyFont="1" applyFill="1" applyBorder="1" applyAlignment="1">
      <alignment vertical="center" wrapText="1"/>
    </xf>
    <xf numFmtId="0" fontId="16" fillId="4" borderId="20" xfId="0" applyFont="1" applyFill="1" applyBorder="1" applyAlignment="1">
      <alignment horizontal="justify" vertical="center" wrapText="1"/>
    </xf>
    <xf numFmtId="0" fontId="27" fillId="4" borderId="2" xfId="0" applyFont="1" applyFill="1" applyBorder="1" applyAlignment="1">
      <alignment wrapText="1"/>
    </xf>
    <xf numFmtId="0" fontId="0" fillId="2" borderId="0" xfId="0" applyFill="1" applyBorder="1"/>
    <xf numFmtId="0" fontId="22" fillId="3" borderId="4" xfId="0" applyFont="1" applyFill="1" applyBorder="1" applyAlignment="1">
      <alignment horizontal="center" vertical="center"/>
    </xf>
    <xf numFmtId="0" fontId="11" fillId="2" borderId="0" xfId="1" applyFill="1" applyBorder="1" applyAlignment="1">
      <alignment vertical="center"/>
    </xf>
    <xf numFmtId="0" fontId="0" fillId="2" borderId="0" xfId="0" applyFill="1" applyBorder="1" applyAlignment="1">
      <alignment vertical="center" wrapText="1"/>
    </xf>
    <xf numFmtId="0" fontId="8" fillId="2" borderId="0" xfId="0" applyFont="1" applyFill="1" applyBorder="1" applyAlignment="1">
      <alignment horizontal="justify" vertical="center"/>
    </xf>
    <xf numFmtId="0" fontId="0" fillId="2" borderId="9" xfId="0" applyFill="1" applyBorder="1" applyAlignment="1">
      <alignment horizontal="center" vertical="center" wrapText="1"/>
    </xf>
    <xf numFmtId="0" fontId="15" fillId="0" borderId="23" xfId="0" applyFont="1" applyBorder="1"/>
    <xf numFmtId="0" fontId="15" fillId="0" borderId="2" xfId="0" applyFont="1" applyBorder="1"/>
    <xf numFmtId="0" fontId="22" fillId="3" borderId="4" xfId="0" applyFont="1" applyFill="1" applyBorder="1" applyAlignment="1">
      <alignment horizontal="center" vertical="center" wrapText="1"/>
    </xf>
    <xf numFmtId="0" fontId="16" fillId="4" borderId="1" xfId="0" applyFont="1" applyFill="1" applyBorder="1" applyAlignment="1">
      <alignment horizontal="justify" vertical="center" wrapText="1"/>
    </xf>
    <xf numFmtId="0" fontId="12" fillId="0" borderId="0" xfId="0" applyFont="1"/>
    <xf numFmtId="0" fontId="15" fillId="0" borderId="0" xfId="0" applyFont="1"/>
    <xf numFmtId="0" fontId="1" fillId="5" borderId="14" xfId="0" applyFont="1" applyFill="1" applyBorder="1" applyAlignment="1">
      <alignment vertical="center" wrapText="1"/>
    </xf>
    <xf numFmtId="0" fontId="1" fillId="2" borderId="24" xfId="0" applyFont="1" applyFill="1" applyBorder="1" applyAlignment="1">
      <alignment vertical="center" wrapText="1"/>
    </xf>
    <xf numFmtId="0" fontId="29" fillId="0" borderId="18" xfId="0" applyFont="1" applyBorder="1" applyAlignment="1">
      <alignment horizontal="center" vertical="center" wrapText="1"/>
    </xf>
    <xf numFmtId="0" fontId="1" fillId="0" borderId="0" xfId="0" applyFont="1" applyBorder="1" applyAlignment="1">
      <alignment horizontal="center" vertical="center" wrapText="1"/>
    </xf>
    <xf numFmtId="0" fontId="2" fillId="5" borderId="1" xfId="0" quotePrefix="1" applyFont="1" applyFill="1" applyBorder="1" applyAlignment="1">
      <alignment horizontal="center" vertical="center" wrapText="1"/>
    </xf>
    <xf numFmtId="0" fontId="2" fillId="5" borderId="1" xfId="0" applyFont="1" applyFill="1" applyBorder="1" applyAlignment="1">
      <alignment horizontal="center" vertical="center" wrapText="1"/>
    </xf>
    <xf numFmtId="0" fontId="17" fillId="4" borderId="15" xfId="0" applyFont="1" applyFill="1" applyBorder="1" applyAlignment="1">
      <alignment vertical="center" textRotation="90" wrapText="1"/>
    </xf>
    <xf numFmtId="0" fontId="17" fillId="4" borderId="1" xfId="0" applyFont="1" applyFill="1" applyBorder="1" applyAlignment="1">
      <alignment vertical="center" textRotation="90" wrapText="1"/>
    </xf>
    <xf numFmtId="0" fontId="21" fillId="2" borderId="14" xfId="0" applyFont="1" applyFill="1" applyBorder="1" applyAlignment="1">
      <alignment vertical="center" wrapText="1"/>
    </xf>
    <xf numFmtId="0" fontId="29" fillId="0" borderId="0" xfId="0" applyFont="1" applyBorder="1" applyAlignment="1">
      <alignment horizontal="center" vertical="center" wrapText="1"/>
    </xf>
    <xf numFmtId="0" fontId="2" fillId="2" borderId="24" xfId="0" applyFont="1" applyFill="1" applyBorder="1" applyAlignment="1">
      <alignment vertical="center" wrapText="1"/>
    </xf>
    <xf numFmtId="0" fontId="2" fillId="2" borderId="18" xfId="0" applyFont="1" applyFill="1" applyBorder="1" applyAlignment="1">
      <alignment horizontal="center" vertical="center" wrapText="1"/>
    </xf>
    <xf numFmtId="0" fontId="16" fillId="4" borderId="24" xfId="0" applyFont="1" applyFill="1" applyBorder="1" applyAlignment="1">
      <alignment vertical="center" wrapText="1"/>
    </xf>
    <xf numFmtId="0" fontId="8" fillId="0" borderId="1" xfId="0" applyFont="1" applyBorder="1" applyAlignment="1">
      <alignment horizontal="center" vertical="center" wrapText="1"/>
    </xf>
    <xf numFmtId="0" fontId="1"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 fillId="8" borderId="14" xfId="0" applyFont="1" applyFill="1" applyBorder="1" applyAlignment="1">
      <alignment vertical="center" wrapText="1"/>
    </xf>
    <xf numFmtId="0" fontId="25" fillId="7" borderId="25" xfId="0" applyFont="1" applyFill="1" applyBorder="1" applyAlignment="1">
      <alignment vertical="center" wrapText="1"/>
    </xf>
    <xf numFmtId="0" fontId="1" fillId="2" borderId="17" xfId="0" applyFont="1" applyFill="1" applyBorder="1" applyAlignment="1">
      <alignment horizontal="center" vertical="center" wrapText="1"/>
    </xf>
    <xf numFmtId="1" fontId="31" fillId="0" borderId="18" xfId="0" applyNumberFormat="1" applyFont="1" applyBorder="1" applyAlignment="1">
      <alignment horizontal="center" vertical="center" wrapText="1"/>
    </xf>
    <xf numFmtId="1" fontId="31" fillId="0" borderId="29" xfId="0" applyNumberFormat="1" applyFont="1" applyBorder="1" applyAlignment="1">
      <alignment horizontal="center" vertical="center" wrapText="1"/>
    </xf>
    <xf numFmtId="0" fontId="1" fillId="3" borderId="1" xfId="0" applyFont="1" applyFill="1" applyBorder="1" applyAlignment="1" applyProtection="1">
      <alignment horizontal="left" vertical="center" wrapText="1" indent="5"/>
      <protection locked="0"/>
    </xf>
    <xf numFmtId="0" fontId="2" fillId="0" borderId="1"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 fillId="0" borderId="15" xfId="0" applyFont="1" applyBorder="1" applyAlignment="1" applyProtection="1">
      <alignment vertical="center" wrapText="1"/>
      <protection locked="0"/>
    </xf>
    <xf numFmtId="0" fontId="30" fillId="0" borderId="1" xfId="0" applyFont="1" applyBorder="1" applyAlignment="1" applyProtection="1">
      <alignment horizontal="center" vertical="center" wrapText="1"/>
      <protection locked="0"/>
    </xf>
    <xf numFmtId="0" fontId="30" fillId="0" borderId="15" xfId="0" applyFont="1" applyBorder="1" applyAlignment="1" applyProtection="1">
      <alignment horizontal="center" vertical="center" wrapText="1"/>
      <protection locked="0"/>
    </xf>
    <xf numFmtId="0" fontId="32" fillId="9" borderId="15" xfId="0" applyFont="1" applyFill="1" applyBorder="1" applyAlignment="1" applyProtection="1">
      <alignment horizontal="center" vertical="center" wrapText="1"/>
      <protection locked="0"/>
    </xf>
    <xf numFmtId="0" fontId="30" fillId="0" borderId="20" xfId="0" applyFont="1" applyBorder="1" applyAlignment="1" applyProtection="1">
      <alignment horizontal="center" vertical="center" wrapText="1"/>
      <protection locked="0"/>
    </xf>
    <xf numFmtId="0" fontId="10" fillId="0" borderId="22" xfId="0" applyFont="1" applyBorder="1" applyAlignment="1" applyProtection="1">
      <alignment horizontal="justify" vertical="center" wrapText="1"/>
      <protection locked="0"/>
    </xf>
    <xf numFmtId="0" fontId="0" fillId="0" borderId="22" xfId="0" applyBorder="1" applyAlignment="1" applyProtection="1">
      <alignment vertical="top" wrapText="1"/>
      <protection locked="0"/>
    </xf>
    <xf numFmtId="0" fontId="12" fillId="0" borderId="22" xfId="0" applyFont="1" applyBorder="1" applyAlignment="1" applyProtection="1">
      <alignment vertical="top" wrapText="1"/>
      <protection locked="0"/>
    </xf>
    <xf numFmtId="0" fontId="12" fillId="0" borderId="22" xfId="0" applyFont="1" applyBorder="1" applyAlignment="1" applyProtection="1">
      <alignment vertical="top"/>
      <protection locked="0"/>
    </xf>
    <xf numFmtId="0" fontId="0" fillId="0" borderId="1" xfId="0" applyBorder="1" applyAlignment="1" applyProtection="1">
      <alignment vertical="top" wrapText="1"/>
      <protection locked="0"/>
    </xf>
    <xf numFmtId="0" fontId="2" fillId="0" borderId="20" xfId="0" applyFont="1" applyBorder="1" applyAlignment="1" applyProtection="1">
      <alignment horizontal="center" vertical="center" wrapText="1"/>
      <protection locked="0"/>
    </xf>
    <xf numFmtId="0" fontId="1" fillId="0" borderId="21" xfId="0" applyFont="1" applyBorder="1" applyAlignment="1" applyProtection="1">
      <alignment vertical="center" wrapText="1"/>
      <protection locked="0"/>
    </xf>
    <xf numFmtId="0" fontId="1" fillId="2" borderId="14" xfId="0" applyFont="1" applyFill="1" applyBorder="1" applyAlignment="1" applyProtection="1">
      <alignment vertical="center" wrapText="1"/>
      <protection locked="0"/>
    </xf>
    <xf numFmtId="0" fontId="1" fillId="2" borderId="19" xfId="0" applyFont="1" applyFill="1" applyBorder="1" applyAlignment="1" applyProtection="1">
      <alignment vertical="center" wrapText="1"/>
      <protection locked="0"/>
    </xf>
    <xf numFmtId="1" fontId="29" fillId="0" borderId="18" xfId="0" applyNumberFormat="1" applyFont="1" applyBorder="1" applyAlignment="1">
      <alignment horizontal="center" vertical="center" wrapText="1"/>
    </xf>
    <xf numFmtId="0" fontId="29" fillId="0" borderId="0" xfId="0" applyFont="1"/>
    <xf numFmtId="0" fontId="29" fillId="11" borderId="1" xfId="0" applyFont="1" applyFill="1" applyBorder="1" applyAlignment="1">
      <alignment horizontal="center" vertical="center" wrapText="1"/>
    </xf>
    <xf numFmtId="0" fontId="29" fillId="11" borderId="2" xfId="0" applyFont="1" applyFill="1" applyBorder="1" applyAlignment="1">
      <alignment horizontal="center" vertical="center" wrapText="1"/>
    </xf>
    <xf numFmtId="0" fontId="31" fillId="11" borderId="18" xfId="0" applyFont="1" applyFill="1" applyBorder="1" applyAlignment="1">
      <alignment horizontal="center" vertical="center" wrapText="1"/>
    </xf>
    <xf numFmtId="1" fontId="29" fillId="11" borderId="1" xfId="0" applyNumberFormat="1" applyFont="1" applyFill="1" applyBorder="1" applyAlignment="1">
      <alignment horizontal="center" vertical="center" wrapText="1"/>
    </xf>
    <xf numFmtId="1" fontId="29" fillId="11" borderId="2" xfId="0" applyNumberFormat="1" applyFont="1" applyFill="1" applyBorder="1" applyAlignment="1">
      <alignment horizontal="center" vertical="center" wrapText="1"/>
    </xf>
    <xf numFmtId="1" fontId="31" fillId="11" borderId="18" xfId="0" applyNumberFormat="1" applyFont="1" applyFill="1" applyBorder="1" applyAlignment="1">
      <alignment horizontal="center" vertical="center" wrapText="1"/>
    </xf>
    <xf numFmtId="0" fontId="12" fillId="2" borderId="9" xfId="0" applyFont="1" applyFill="1" applyBorder="1" applyAlignment="1">
      <alignment horizontal="center" vertical="center" wrapText="1"/>
    </xf>
    <xf numFmtId="0" fontId="25" fillId="7" borderId="24" xfId="0" applyFont="1" applyFill="1" applyBorder="1" applyAlignment="1">
      <alignment vertical="center" wrapText="1"/>
    </xf>
    <xf numFmtId="0" fontId="25" fillId="0" borderId="24" xfId="0" applyFont="1" applyBorder="1" applyAlignment="1">
      <alignment vertical="center" wrapText="1"/>
    </xf>
    <xf numFmtId="0" fontId="25" fillId="7" borderId="33" xfId="0" applyFont="1" applyFill="1" applyBorder="1" applyAlignment="1">
      <alignment vertical="center" wrapText="1"/>
    </xf>
    <xf numFmtId="0" fontId="30" fillId="0" borderId="35" xfId="0" applyFont="1" applyBorder="1" applyAlignment="1" applyProtection="1">
      <alignment horizontal="center" vertical="center" wrapText="1"/>
      <protection locked="0"/>
    </xf>
    <xf numFmtId="0" fontId="30" fillId="0" borderId="36" xfId="0" applyFont="1" applyBorder="1" applyAlignment="1" applyProtection="1">
      <alignment horizontal="center" vertical="center" wrapText="1"/>
      <protection locked="0"/>
    </xf>
    <xf numFmtId="0" fontId="30" fillId="0" borderId="37" xfId="0" applyFont="1" applyBorder="1" applyAlignment="1" applyProtection="1">
      <alignment horizontal="center" vertical="center" wrapText="1"/>
      <protection locked="0"/>
    </xf>
    <xf numFmtId="0" fontId="30" fillId="0" borderId="14" xfId="0" applyFont="1" applyBorder="1" applyAlignment="1" applyProtection="1">
      <alignment horizontal="center" vertical="center" wrapText="1"/>
      <protection locked="0"/>
    </xf>
    <xf numFmtId="0" fontId="30" fillId="0" borderId="19" xfId="0" applyFont="1" applyBorder="1" applyAlignment="1" applyProtection="1">
      <alignment horizontal="center" vertical="center" wrapText="1"/>
      <protection locked="0"/>
    </xf>
    <xf numFmtId="0" fontId="32" fillId="9" borderId="21" xfId="0" applyFont="1" applyFill="1" applyBorder="1" applyAlignment="1" applyProtection="1">
      <alignment horizontal="center" vertical="center" wrapText="1"/>
      <protection locked="0"/>
    </xf>
    <xf numFmtId="0" fontId="1" fillId="0" borderId="1" xfId="0" applyFont="1" applyBorder="1" applyAlignment="1">
      <alignment vertical="top" wrapText="1"/>
    </xf>
    <xf numFmtId="0" fontId="3" fillId="0" borderId="1" xfId="0" applyFont="1" applyBorder="1" applyAlignment="1">
      <alignment vertical="top" wrapText="1"/>
    </xf>
    <xf numFmtId="0" fontId="0" fillId="0" borderId="0" xfId="0" applyProtection="1">
      <protection locked="0"/>
    </xf>
    <xf numFmtId="0" fontId="1" fillId="3" borderId="1" xfId="0" quotePrefix="1" applyFont="1" applyFill="1" applyBorder="1" applyAlignment="1" applyProtection="1">
      <alignment horizontal="left" vertical="center" wrapText="1" indent="5"/>
      <protection locked="0"/>
    </xf>
    <xf numFmtId="0" fontId="16" fillId="12" borderId="38" xfId="0" applyFont="1" applyFill="1" applyBorder="1" applyAlignment="1">
      <alignment vertical="center" wrapText="1"/>
    </xf>
    <xf numFmtId="0" fontId="12" fillId="0" borderId="39" xfId="0" applyFont="1" applyBorder="1" applyAlignment="1">
      <alignment vertical="center" wrapText="1"/>
    </xf>
    <xf numFmtId="0" fontId="12" fillId="13" borderId="0" xfId="0" applyFont="1" applyFill="1" applyAlignment="1">
      <alignment horizontal="left" vertical="center"/>
    </xf>
    <xf numFmtId="0" fontId="12" fillId="0" borderId="38" xfId="0" applyFont="1" applyBorder="1" applyAlignment="1">
      <alignment vertical="top" wrapText="1"/>
    </xf>
    <xf numFmtId="0" fontId="1" fillId="2" borderId="13"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2" fillId="5" borderId="14" xfId="0" applyFont="1" applyFill="1" applyBorder="1" applyAlignment="1">
      <alignment vertical="center" wrapText="1"/>
    </xf>
    <xf numFmtId="0" fontId="2" fillId="5" borderId="1" xfId="0" applyFont="1" applyFill="1" applyBorder="1" applyAlignment="1">
      <alignment vertical="center" wrapText="1"/>
    </xf>
    <xf numFmtId="0" fontId="2" fillId="5" borderId="15" xfId="0" applyFont="1" applyFill="1" applyBorder="1" applyAlignment="1">
      <alignment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5" fillId="2" borderId="8"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2" fillId="2" borderId="6" xfId="0" applyFont="1" applyFill="1" applyBorder="1" applyAlignment="1">
      <alignment horizontal="left" wrapText="1"/>
    </xf>
    <xf numFmtId="0" fontId="12" fillId="2" borderId="0" xfId="0" applyFont="1" applyFill="1" applyBorder="1" applyAlignment="1">
      <alignment horizontal="left" wrapText="1"/>
    </xf>
    <xf numFmtId="0" fontId="12" fillId="2" borderId="7" xfId="0" applyFont="1" applyFill="1" applyBorder="1" applyAlignment="1">
      <alignment horizontal="left" wrapText="1"/>
    </xf>
    <xf numFmtId="0" fontId="15" fillId="2" borderId="29" xfId="0" applyFont="1" applyFill="1" applyBorder="1" applyAlignment="1">
      <alignment horizontal="left" vertical="center" wrapText="1"/>
    </xf>
    <xf numFmtId="0" fontId="15" fillId="2" borderId="31" xfId="0" applyFont="1" applyFill="1" applyBorder="1" applyAlignment="1">
      <alignment horizontal="left" vertical="center" wrapText="1"/>
    </xf>
    <xf numFmtId="0" fontId="15" fillId="2" borderId="32" xfId="0" applyFont="1" applyFill="1" applyBorder="1" applyAlignment="1">
      <alignment horizontal="left" vertical="center" wrapText="1"/>
    </xf>
    <xf numFmtId="0" fontId="2" fillId="10" borderId="14" xfId="0" applyFont="1" applyFill="1" applyBorder="1" applyAlignment="1" applyProtection="1">
      <alignment vertical="center" wrapText="1"/>
      <protection locked="0"/>
    </xf>
    <xf numFmtId="0" fontId="1" fillId="10" borderId="1" xfId="0" applyFont="1" applyFill="1" applyBorder="1" applyAlignment="1" applyProtection="1">
      <alignment vertical="center" wrapText="1"/>
      <protection locked="0"/>
    </xf>
    <xf numFmtId="0" fontId="1" fillId="10" borderId="15" xfId="0" applyFont="1" applyFill="1" applyBorder="1" applyAlignment="1" applyProtection="1">
      <alignment vertical="center" wrapText="1"/>
      <protection locked="0"/>
    </xf>
    <xf numFmtId="0" fontId="1" fillId="10" borderId="14" xfId="0" applyFont="1" applyFill="1" applyBorder="1" applyAlignment="1" applyProtection="1">
      <alignment vertical="center" wrapText="1"/>
      <protection locked="0"/>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12" fillId="2" borderId="0" xfId="0" applyFont="1" applyFill="1" applyBorder="1" applyAlignment="1">
      <alignment horizontal="left"/>
    </xf>
    <xf numFmtId="0" fontId="12" fillId="2" borderId="7" xfId="0" applyFont="1" applyFill="1" applyBorder="1" applyAlignment="1">
      <alignment horizontal="left"/>
    </xf>
    <xf numFmtId="0" fontId="2" fillId="10" borderId="14" xfId="0" applyFont="1" applyFill="1" applyBorder="1" applyAlignment="1">
      <alignment vertical="center" wrapText="1"/>
    </xf>
    <xf numFmtId="0" fontId="1" fillId="10" borderId="1" xfId="0" applyFont="1" applyFill="1" applyBorder="1" applyAlignment="1">
      <alignment vertical="center" wrapText="1"/>
    </xf>
    <xf numFmtId="0" fontId="1" fillId="10" borderId="15" xfId="0" applyFont="1" applyFill="1" applyBorder="1" applyAlignment="1">
      <alignment vertical="center" wrapText="1"/>
    </xf>
    <xf numFmtId="0" fontId="1" fillId="10" borderId="14" xfId="0" applyFont="1" applyFill="1" applyBorder="1" applyAlignment="1">
      <alignment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2" fillId="2" borderId="6"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7" fillId="4" borderId="15" xfId="0" applyFont="1" applyFill="1" applyBorder="1" applyAlignment="1">
      <alignment vertical="center" textRotation="90" wrapText="1"/>
    </xf>
    <xf numFmtId="0" fontId="17" fillId="4" borderId="34" xfId="0" applyFont="1" applyFill="1" applyBorder="1" applyAlignment="1">
      <alignment vertical="center" textRotation="90" wrapText="1"/>
    </xf>
    <xf numFmtId="0" fontId="24" fillId="4" borderId="1" xfId="0" applyFont="1" applyFill="1" applyBorder="1" applyAlignment="1">
      <alignment vertical="center" wrapText="1"/>
    </xf>
    <xf numFmtId="0" fontId="17" fillId="4" borderId="1" xfId="0" applyFont="1" applyFill="1" applyBorder="1" applyAlignment="1">
      <alignment vertical="center" textRotation="90" wrapText="1"/>
    </xf>
    <xf numFmtId="0" fontId="17" fillId="4" borderId="2" xfId="0" applyFont="1" applyFill="1" applyBorder="1" applyAlignment="1">
      <alignment vertical="center" textRotation="90" wrapText="1"/>
    </xf>
    <xf numFmtId="0" fontId="12" fillId="0" borderId="1" xfId="0" applyFont="1" applyBorder="1" applyAlignment="1">
      <alignment horizontal="left" vertical="center" wrapText="1"/>
    </xf>
    <xf numFmtId="0" fontId="16" fillId="4" borderId="16"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2" fillId="0" borderId="25" xfId="0" applyFont="1" applyBorder="1" applyAlignment="1">
      <alignment horizontal="left" vertical="center" wrapText="1"/>
    </xf>
    <xf numFmtId="0" fontId="12" fillId="0" borderId="30" xfId="0" applyFont="1" applyBorder="1" applyAlignment="1">
      <alignment horizontal="left" vertical="center" wrapText="1"/>
    </xf>
    <xf numFmtId="0" fontId="12" fillId="0" borderId="17" xfId="0" applyFont="1" applyBorder="1" applyAlignment="1">
      <alignment horizontal="left"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6</xdr:row>
          <xdr:rowOff>123825</xdr:rowOff>
        </xdr:from>
        <xdr:to>
          <xdr:col>1</xdr:col>
          <xdr:colOff>6696075</xdr:colOff>
          <xdr:row>6</xdr:row>
          <xdr:rowOff>476250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08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I hereby give my consent for my data to be processed for the purposes of the EUAV initiative.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hyperlink" Target="https://www.cia.gov/library/publications/the-world-factbook/docs/profileguide.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28"/>
  <sheetViews>
    <sheetView tabSelected="1" workbookViewId="0">
      <selection activeCell="B15" sqref="B15"/>
    </sheetView>
  </sheetViews>
  <sheetFormatPr baseColWidth="10" defaultColWidth="8.85546875" defaultRowHeight="15" x14ac:dyDescent="0.25"/>
  <cols>
    <col min="1" max="1" width="2.5703125" style="11" customWidth="1"/>
    <col min="2" max="2" width="112.140625" customWidth="1"/>
    <col min="3" max="3" width="2.85546875" customWidth="1"/>
  </cols>
  <sheetData>
    <row r="1" spans="1:3" ht="35.25" customHeight="1" x14ac:dyDescent="0.25">
      <c r="A1" s="26"/>
      <c r="B1" s="42" t="s">
        <v>253</v>
      </c>
      <c r="C1" s="13"/>
    </row>
    <row r="2" spans="1:3" ht="22.5" customHeight="1" x14ac:dyDescent="0.25">
      <c r="A2" s="27"/>
      <c r="B2" s="3" t="s">
        <v>254</v>
      </c>
      <c r="C2" s="14"/>
    </row>
    <row r="3" spans="1:3" x14ac:dyDescent="0.25">
      <c r="A3" s="27"/>
      <c r="B3" s="4"/>
      <c r="C3" s="14"/>
    </row>
    <row r="4" spans="1:3" ht="21.75" customHeight="1" x14ac:dyDescent="0.25">
      <c r="A4" s="15"/>
      <c r="B4" s="16" t="s">
        <v>16</v>
      </c>
      <c r="C4" s="17"/>
    </row>
    <row r="5" spans="1:3" ht="5.25" customHeight="1" x14ac:dyDescent="0.25">
      <c r="A5" s="18"/>
      <c r="B5" s="5"/>
      <c r="C5" s="17"/>
    </row>
    <row r="6" spans="1:3" ht="25.5" customHeight="1" x14ac:dyDescent="0.25">
      <c r="A6" s="15"/>
      <c r="B6" s="19" t="s">
        <v>21</v>
      </c>
      <c r="C6" s="17"/>
    </row>
    <row r="7" spans="1:3" ht="30" customHeight="1" x14ac:dyDescent="0.25">
      <c r="A7" s="15"/>
      <c r="B7" s="7" t="s">
        <v>17</v>
      </c>
      <c r="C7" s="17"/>
    </row>
    <row r="8" spans="1:3" x14ac:dyDescent="0.25">
      <c r="A8" s="15"/>
      <c r="B8" s="20" t="s">
        <v>18</v>
      </c>
      <c r="C8" s="17"/>
    </row>
    <row r="9" spans="1:3" ht="35.25" customHeight="1" x14ac:dyDescent="0.25">
      <c r="A9" s="21"/>
      <c r="B9" s="96"/>
      <c r="C9" s="17"/>
    </row>
    <row r="10" spans="1:3" x14ac:dyDescent="0.25">
      <c r="A10" s="21"/>
      <c r="B10" s="6"/>
      <c r="C10" s="17"/>
    </row>
    <row r="11" spans="1:3" x14ac:dyDescent="0.25">
      <c r="A11" s="15"/>
      <c r="B11" s="20" t="s">
        <v>19</v>
      </c>
      <c r="C11" s="17"/>
    </row>
    <row r="12" spans="1:3" ht="36.75" customHeight="1" x14ac:dyDescent="0.25">
      <c r="A12" s="21"/>
      <c r="B12" s="96"/>
      <c r="C12" s="17"/>
    </row>
    <row r="13" spans="1:3" x14ac:dyDescent="0.25">
      <c r="A13" s="21"/>
      <c r="B13" s="6"/>
      <c r="C13" s="17"/>
    </row>
    <row r="14" spans="1:3" x14ac:dyDescent="0.25">
      <c r="A14" s="15"/>
      <c r="B14" s="20" t="s">
        <v>20</v>
      </c>
      <c r="C14" s="17"/>
    </row>
    <row r="15" spans="1:3" ht="37.5" customHeight="1" x14ac:dyDescent="0.25">
      <c r="A15" s="21"/>
      <c r="B15" s="137"/>
      <c r="C15" s="17"/>
    </row>
    <row r="16" spans="1:3" x14ac:dyDescent="0.25">
      <c r="A16" s="21"/>
      <c r="B16" s="8"/>
      <c r="C16" s="17"/>
    </row>
    <row r="17" spans="1:3" x14ac:dyDescent="0.25">
      <c r="A17" s="15"/>
      <c r="B17" s="20" t="s">
        <v>22</v>
      </c>
      <c r="C17" s="17"/>
    </row>
    <row r="18" spans="1:3" ht="37.5" customHeight="1" x14ac:dyDescent="0.25">
      <c r="A18" s="21"/>
      <c r="B18" s="96"/>
      <c r="C18" s="17"/>
    </row>
    <row r="19" spans="1:3" ht="51.75" customHeight="1" x14ac:dyDescent="0.25">
      <c r="A19" s="15"/>
      <c r="B19" s="9" t="s">
        <v>23</v>
      </c>
      <c r="C19" s="17"/>
    </row>
    <row r="20" spans="1:3" ht="50.25" customHeight="1" x14ac:dyDescent="0.25">
      <c r="A20" s="22"/>
      <c r="B20" s="2" t="s">
        <v>25</v>
      </c>
      <c r="C20" s="17"/>
    </row>
    <row r="21" spans="1:3" ht="32.25" customHeight="1" x14ac:dyDescent="0.25">
      <c r="A21" s="22"/>
      <c r="B21" s="12" t="s">
        <v>8</v>
      </c>
      <c r="C21" s="17"/>
    </row>
    <row r="22" spans="1:3" ht="25.5" customHeight="1" thickBot="1" x14ac:dyDescent="0.3">
      <c r="A22" s="23"/>
      <c r="B22" s="24" t="s">
        <v>24</v>
      </c>
      <c r="C22" s="25"/>
    </row>
    <row r="23" spans="1:3" x14ac:dyDescent="0.25">
      <c r="A23" s="1"/>
      <c r="B23" s="1"/>
    </row>
    <row r="24" spans="1:3" x14ac:dyDescent="0.25">
      <c r="A24" s="1"/>
      <c r="B24" s="1"/>
    </row>
    <row r="25" spans="1:3" x14ac:dyDescent="0.25">
      <c r="A25" s="1"/>
      <c r="B25" s="1"/>
    </row>
    <row r="26" spans="1:3" x14ac:dyDescent="0.25">
      <c r="A26" s="1"/>
      <c r="B26" s="1"/>
    </row>
    <row r="27" spans="1:3" x14ac:dyDescent="0.25">
      <c r="A27" s="1"/>
      <c r="B27" s="1"/>
    </row>
    <row r="28" spans="1:3" x14ac:dyDescent="0.25">
      <c r="B28" s="1"/>
    </row>
  </sheetData>
  <sheetProtection algorithmName="SHA-512" hashValue="Rmn/5tSb+6DQl+BI+yXVAveQWIlsDMJ5xpR1tseHk8gez+/uj3qBje1sbAr3sojMLlryC9egUqqhzquJ/nueQQ==" saltValue="4YURK/Ag7Kvdq779Vi7ypQ==" spinCount="100000"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46"/>
  <sheetViews>
    <sheetView workbookViewId="0">
      <selection activeCell="B13" sqref="B13:G13"/>
    </sheetView>
  </sheetViews>
  <sheetFormatPr baseColWidth="10" defaultColWidth="8.85546875" defaultRowHeight="15" outlineLevelCol="1" x14ac:dyDescent="0.25"/>
  <cols>
    <col min="1" max="1" width="35.42578125" customWidth="1" outlineLevel="1"/>
    <col min="2" max="3" width="8.85546875" customWidth="1" outlineLevel="1"/>
    <col min="4" max="4" width="9.28515625" customWidth="1" outlineLevel="1"/>
    <col min="5" max="7" width="8.85546875" customWidth="1" outlineLevel="1"/>
    <col min="12" max="12" width="17" customWidth="1"/>
  </cols>
  <sheetData>
    <row r="1" spans="1:10" x14ac:dyDescent="0.25">
      <c r="A1" s="74" t="s">
        <v>220</v>
      </c>
      <c r="B1" s="73"/>
      <c r="C1" s="73"/>
      <c r="D1" s="73"/>
      <c r="E1" s="73"/>
      <c r="F1" s="73"/>
      <c r="G1" s="73"/>
      <c r="H1" s="73"/>
      <c r="I1" s="73"/>
      <c r="J1" s="73"/>
    </row>
    <row r="2" spans="1:10" x14ac:dyDescent="0.25">
      <c r="A2" s="73"/>
      <c r="B2" s="73"/>
      <c r="C2" s="73"/>
      <c r="D2" s="73"/>
      <c r="E2" s="73"/>
      <c r="F2" s="73"/>
      <c r="G2" s="73"/>
      <c r="H2" s="73"/>
      <c r="I2" s="73"/>
      <c r="J2" s="73"/>
    </row>
    <row r="3" spans="1:10" ht="49.5" x14ac:dyDescent="0.25">
      <c r="A3" s="44" t="s">
        <v>223</v>
      </c>
      <c r="B3" s="41" t="s">
        <v>26</v>
      </c>
      <c r="C3" s="41" t="s">
        <v>27</v>
      </c>
      <c r="D3" s="41" t="s">
        <v>28</v>
      </c>
      <c r="E3" s="41" t="s">
        <v>29</v>
      </c>
      <c r="F3" s="45" t="s">
        <v>30</v>
      </c>
      <c r="G3" s="81" t="s">
        <v>231</v>
      </c>
      <c r="H3" s="73"/>
      <c r="I3" s="73"/>
      <c r="J3" s="73"/>
    </row>
    <row r="4" spans="1:10" ht="15" customHeight="1" x14ac:dyDescent="0.25">
      <c r="A4" s="75" t="s">
        <v>221</v>
      </c>
      <c r="B4" s="79" t="s">
        <v>229</v>
      </c>
      <c r="C4" s="79" t="s">
        <v>230</v>
      </c>
      <c r="D4" s="80">
        <v>0</v>
      </c>
      <c r="E4" s="79" t="s">
        <v>230</v>
      </c>
      <c r="F4" s="79" t="s">
        <v>229</v>
      </c>
      <c r="G4" s="79" t="s">
        <v>229</v>
      </c>
      <c r="H4" s="73"/>
      <c r="I4" s="73"/>
      <c r="J4" s="73"/>
    </row>
    <row r="5" spans="1:10" ht="15" customHeight="1" x14ac:dyDescent="0.25">
      <c r="A5" s="46" t="s">
        <v>217</v>
      </c>
      <c r="B5" s="48">
        <f>COUNTA('1 - Personal situation'!B5,'1 - Personal situation'!B6,'1 - Personal situation'!B7,'1 - Personal situation'!B8,'1 - Personal situation'!B9,'1 - Personal situation'!B12,'1 - Personal situation'!B13,'1 - Personal situation'!B14,'1 - Personal situation'!B17,'1 - Personal situation'!B18)*-3</f>
        <v>0</v>
      </c>
      <c r="C5" s="48">
        <f>COUNTA('1 - Personal situation'!C5,'1 - Personal situation'!C6,'1 - Personal situation'!C7,'1 - Personal situation'!C8,'1 - Personal situation'!C9,'1 - Personal situation'!C12,'1 - Personal situation'!C13,'1 - Personal situation'!C14,'1 - Personal situation'!C17,'1 - Personal situation'!C18)*-2</f>
        <v>0</v>
      </c>
      <c r="D5" s="48">
        <f>COUNTA('1 - Personal situation'!D5,'1 - Personal situation'!D6,'1 - Personal situation'!D7,'1 - Personal situation'!D8,'1 - Personal situation'!D9,'1 - Personal situation'!D12,'1 - Personal situation'!D13,'1 - Personal situation'!D14,'1 - Personal situation'!D17,'1 - Personal situation'!D18)*0</f>
        <v>0</v>
      </c>
      <c r="E5" s="48">
        <f>COUNTA('1 - Personal situation'!E5,'1 - Personal situation'!E6,'1 - Personal situation'!E7,'1 - Personal situation'!E8,'1 - Personal situation'!E9,'1 - Personal situation'!E12,'1 - Personal situation'!E13,'1 - Personal situation'!E14,'1 - Personal situation'!E17,'1 - Personal situation'!E18)*2</f>
        <v>0</v>
      </c>
      <c r="F5" s="48">
        <f>COUNTA('1 - Personal situation'!F5,'1 - Personal situation'!F6,'1 - Personal situation'!F7,'1 - Personal situation'!F8,'1 - Personal situation'!F9,'1 - Personal situation'!F12,'1 - Personal situation'!F13,'1 - Personal situation'!F14,'1 - Personal situation'!F17,'1 - Personal situation'!F18)*3</f>
        <v>0</v>
      </c>
      <c r="G5" s="48">
        <f>SUM(B5:F5)</f>
        <v>0</v>
      </c>
      <c r="H5" s="73"/>
      <c r="I5" s="73"/>
      <c r="J5" s="73"/>
    </row>
    <row r="6" spans="1:10" x14ac:dyDescent="0.25">
      <c r="A6" s="46" t="s">
        <v>218</v>
      </c>
      <c r="B6" s="48">
        <f>COUNTA('1 - Personal situation'!B10,'1 - Personal situation'!B11,'1 - Personal situation'!B15, '1 - Personal situation'!B16)*3</f>
        <v>0</v>
      </c>
      <c r="C6" s="48">
        <f>COUNTA('1 - Personal situation'!C10,'1 - Personal situation'!C11,'1 - Personal situation'!C15, '1 - Personal situation'!C16)*2</f>
        <v>0</v>
      </c>
      <c r="D6" s="48">
        <f>COUNTA('1 - Personal situation'!D10,'1 - Personal situation'!D11,'1 - Personal situation'!D15, '1 - Personal situation'!D16)*0</f>
        <v>0</v>
      </c>
      <c r="E6" s="48">
        <f>COUNTA('1 - Personal situation'!E10,'1 - Personal situation'!E11,'1 - Personal situation'!E15, '1 - Personal situation'!E16)*-2</f>
        <v>0</v>
      </c>
      <c r="F6" s="48">
        <f>COUNTA('1 - Personal situation'!F10,'1 - Personal situation'!F11,'1 - Personal situation'!F15, '1 - Personal situation'!F16)*-3</f>
        <v>0</v>
      </c>
      <c r="G6" s="48">
        <f>SUM(B6:F6)</f>
        <v>0</v>
      </c>
      <c r="H6" s="73"/>
      <c r="I6" s="73"/>
      <c r="J6" s="73"/>
    </row>
    <row r="7" spans="1:10" x14ac:dyDescent="0.25">
      <c r="A7" s="73"/>
      <c r="B7" s="73"/>
      <c r="C7" s="73"/>
      <c r="D7" s="73"/>
      <c r="E7" s="73"/>
      <c r="F7" s="73"/>
      <c r="G7" s="73"/>
      <c r="H7" s="73"/>
      <c r="I7" s="73"/>
      <c r="J7" s="73"/>
    </row>
    <row r="8" spans="1:10" x14ac:dyDescent="0.25">
      <c r="A8" s="46" t="s">
        <v>214</v>
      </c>
      <c r="B8" s="48">
        <f>14*3</f>
        <v>42</v>
      </c>
      <c r="C8" s="73"/>
      <c r="D8" s="73"/>
      <c r="E8" s="73"/>
      <c r="F8" s="73"/>
      <c r="G8" s="73"/>
      <c r="H8" s="73"/>
      <c r="I8" s="73"/>
      <c r="J8" s="73"/>
    </row>
    <row r="9" spans="1:10" ht="15.75" thickBot="1" x14ac:dyDescent="0.3">
      <c r="A9" s="46" t="s">
        <v>215</v>
      </c>
      <c r="B9" s="48">
        <f>14*-3</f>
        <v>-42</v>
      </c>
      <c r="C9" s="73"/>
      <c r="D9" s="73"/>
      <c r="E9" s="73"/>
      <c r="F9" s="73"/>
      <c r="G9" s="73"/>
      <c r="H9" s="73"/>
      <c r="I9" s="73"/>
      <c r="J9" s="73"/>
    </row>
    <row r="10" spans="1:10" ht="15.75" thickBot="1" x14ac:dyDescent="0.3">
      <c r="A10" s="76" t="s">
        <v>219</v>
      </c>
      <c r="B10" s="77">
        <f>+G5+G6</f>
        <v>0</v>
      </c>
      <c r="C10" s="73"/>
      <c r="D10" s="73"/>
      <c r="E10" s="73"/>
      <c r="F10" s="73"/>
      <c r="G10" s="73"/>
      <c r="H10" s="73"/>
      <c r="I10" s="73"/>
      <c r="J10" s="73"/>
    </row>
    <row r="11" spans="1:10" ht="15.75" thickBot="1" x14ac:dyDescent="0.3">
      <c r="A11" s="76" t="s">
        <v>222</v>
      </c>
      <c r="B11" s="116">
        <f>+B10/B8*100</f>
        <v>0</v>
      </c>
      <c r="C11" s="117"/>
      <c r="D11" s="73"/>
      <c r="E11" s="73"/>
      <c r="F11" s="73"/>
      <c r="G11" s="73"/>
      <c r="H11" s="73"/>
      <c r="I11" s="73"/>
      <c r="J11" s="73"/>
    </row>
    <row r="12" spans="1:10" ht="15" customHeight="1" x14ac:dyDescent="0.25">
      <c r="A12" s="73"/>
      <c r="B12" s="73"/>
      <c r="C12" s="73"/>
      <c r="D12" s="73"/>
      <c r="E12" s="73"/>
      <c r="F12" s="73"/>
      <c r="G12" s="73"/>
      <c r="H12" s="73"/>
      <c r="I12" s="73"/>
      <c r="J12" s="73"/>
    </row>
    <row r="13" spans="1:10" ht="128.25" customHeight="1" x14ac:dyDescent="0.25">
      <c r="A13" s="91" t="s">
        <v>216</v>
      </c>
      <c r="B13" s="184" t="s">
        <v>247</v>
      </c>
      <c r="C13" s="184"/>
      <c r="D13" s="184"/>
      <c r="E13" s="184"/>
      <c r="F13" s="184"/>
      <c r="G13" s="184"/>
      <c r="H13" s="73"/>
      <c r="I13" s="73"/>
      <c r="J13" s="73"/>
    </row>
    <row r="14" spans="1:10" x14ac:dyDescent="0.25">
      <c r="A14" s="73"/>
      <c r="B14" s="73"/>
      <c r="C14" s="73"/>
      <c r="D14" s="73"/>
      <c r="E14" s="73"/>
      <c r="F14" s="73"/>
      <c r="G14" s="73"/>
      <c r="H14" s="73"/>
      <c r="I14" s="73"/>
      <c r="J14" s="73"/>
    </row>
    <row r="15" spans="1:10" ht="49.5" x14ac:dyDescent="0.25">
      <c r="A15" s="44" t="s">
        <v>224</v>
      </c>
      <c r="B15" s="41" t="s">
        <v>26</v>
      </c>
      <c r="C15" s="41" t="s">
        <v>27</v>
      </c>
      <c r="D15" s="41" t="s">
        <v>28</v>
      </c>
      <c r="E15" s="41" t="s">
        <v>29</v>
      </c>
      <c r="F15" s="82" t="s">
        <v>30</v>
      </c>
      <c r="G15" s="82" t="s">
        <v>231</v>
      </c>
      <c r="H15" s="73"/>
      <c r="I15" s="73"/>
      <c r="J15" s="73"/>
    </row>
    <row r="16" spans="1:10" x14ac:dyDescent="0.25">
      <c r="A16" s="75" t="s">
        <v>221</v>
      </c>
      <c r="B16" s="79" t="s">
        <v>229</v>
      </c>
      <c r="C16" s="79" t="s">
        <v>230</v>
      </c>
      <c r="D16" s="80">
        <v>0</v>
      </c>
      <c r="E16" s="79" t="s">
        <v>230</v>
      </c>
      <c r="F16" s="79" t="s">
        <v>229</v>
      </c>
      <c r="G16" s="79" t="s">
        <v>229</v>
      </c>
      <c r="H16" s="73"/>
      <c r="I16" s="73"/>
      <c r="J16" s="73"/>
    </row>
    <row r="17" spans="1:7" x14ac:dyDescent="0.25">
      <c r="A17" s="46" t="s">
        <v>217</v>
      </c>
      <c r="B17" s="48">
        <f>COUNTA('2a General competences'!B5,'2a General competences'!B7,'2a General competences'!B8,'2a General competences'!B10,'2a General competences'!B13,'2a General competences'!B14,'2a General competences'!B15,'2a General competences'!B17,'2a General competences'!B19,'2a General competences'!B22,'2a General competences'!B24,'2a General competences'!B25,'2a General competences'!B27,'2a General competences'!B28,'2a General competences'!B30,'2a General competences'!B31,'2a General competences'!B35,'2a General competences'!B36,'2a General competences'!B38,'2a General competences'!B39,'2a General competences'!B41,'2a General competences'!B42,'2a General competences'!B45,'2a General competences'!B46,'2a General competences'!B47,'2a General competences'!B50,'2a General competences'!B51)*-3</f>
        <v>0</v>
      </c>
      <c r="C17" s="48">
        <f>COUNTA('2a General competences'!C5,'2a General competences'!C7,'2a General competences'!C8,'2a General competences'!C10,'2a General competences'!C13,'2a General competences'!C14,'2a General competences'!C15,'2a General competences'!C17,'2a General competences'!C19,'2a General competences'!C22,'2a General competences'!C24,'2a General competences'!C25,'2a General competences'!C27,'2a General competences'!C28,'2a General competences'!C30,'2a General competences'!C31,'2a General competences'!C35,'2a General competences'!C36,'2a General competences'!C38,'2a General competences'!C39,'2a General competences'!C41,'2a General competences'!C42,'2a General competences'!C45,'2a General competences'!C46,'2a General competences'!C47,'2a General competences'!C50,'2a General competences'!C51)*-2</f>
        <v>0</v>
      </c>
      <c r="D17" s="48">
        <f>COUNTA('2a General competences'!D5,'2a General competences'!D7,'2a General competences'!D8,'2a General competences'!D10,'2a General competences'!D13,'2a General competences'!D14,'2a General competences'!D15,'2a General competences'!D17,'2a General competences'!D19,'2a General competences'!D22,'2a General competences'!D24,'2a General competences'!D25,'2a General competences'!D27,'2a General competences'!D28,'2a General competences'!D30,'2a General competences'!D31,'2a General competences'!D35,'2a General competences'!D36,'2a General competences'!D38,'2a General competences'!D39,'2a General competences'!D41,'2a General competences'!D42,'2a General competences'!D45,'2a General competences'!D46,'2a General competences'!D47,'2a General competences'!D50,'2a General competences'!D51)*0</f>
        <v>0</v>
      </c>
      <c r="E17" s="48">
        <f>COUNTA('2a General competences'!E5,'2a General competences'!E7,'2a General competences'!E8,'2a General competences'!E10,'2a General competences'!E13,'2a General competences'!E14,'2a General competences'!E15,'2a General competences'!E17,'2a General competences'!E19,'2a General competences'!E22,'2a General competences'!E24,'2a General competences'!E25,'2a General competences'!E27,'2a General competences'!E28,'2a General competences'!E30,'2a General competences'!E31,'2a General competences'!E35,'2a General competences'!E36,'2a General competences'!E38,'2a General competences'!E39,'2a General competences'!E41,'2a General competences'!E42,'2a General competences'!E45,'2a General competences'!E46,'2a General competences'!E47,'2a General competences'!E50,'2a General competences'!E51)*2</f>
        <v>0</v>
      </c>
      <c r="F17" s="48">
        <f>COUNTA('2a General competences'!F5,'2a General competences'!F7,'2a General competences'!F8,'2a General competences'!F10,'2a General competences'!F13,'2a General competences'!F14,'2a General competences'!F15,'2a General competences'!F17,'2a General competences'!F19,'2a General competences'!F22,'2a General competences'!F24,'2a General competences'!F25,'2a General competences'!F27,'2a General competences'!F28,'2a General competences'!F30,'2a General competences'!F31,'2a General competences'!F35,'2a General competences'!F36,'2a General competences'!F38,'2a General competences'!F39,'2a General competences'!F41,'2a General competences'!F42,'2a General competences'!F45,'2a General competences'!F46,'2a General competences'!F47,'2a General competences'!F50,'2a General competences'!F51)*3</f>
        <v>0</v>
      </c>
      <c r="G17" s="48">
        <f>SUM(B17:F17)</f>
        <v>0</v>
      </c>
    </row>
    <row r="18" spans="1:7" ht="15" customHeight="1" x14ac:dyDescent="0.25">
      <c r="A18" s="46" t="s">
        <v>218</v>
      </c>
      <c r="B18" s="48">
        <f>COUNTA('2a General competences'!B6,'2a General competences'!B9,'2a General competences'!B11,'2a General competences'!B12,'2a General competences'!B16,'2a General competences'!B18,'2a General competences'!B20,'2a General competences'!B21,'2a General competences'!B23,'2a General competences'!B26,'2a General competences'!B29,'2a General competences'!B32,'2a General competences'!B33,'2a General competences'!B34,'2a General competences'!B37,'2a General competences'!B40,'2a General competences'!B43,'2a General competences'!B44,'2a General competences'!B48,'2a General competences'!B49,'2a General competences'!B52,'2a General competences'!B53)*3</f>
        <v>0</v>
      </c>
      <c r="C18" s="48">
        <f>COUNTA('2a General competences'!C6,'2a General competences'!C9,'2a General competences'!C11,'2a General competences'!C12,'2a General competences'!C16,'2a General competences'!C18,'2a General competences'!C20,'2a General competences'!C21,'2a General competences'!C23,'2a General competences'!C26,'2a General competences'!C29,'2a General competences'!C32,'2a General competences'!C33,'2a General competences'!C34,'2a General competences'!C37,'2a General competences'!C40,'2a General competences'!C43,'2a General competences'!C44,'2a General competences'!C48,'2a General competences'!C49,'2a General competences'!C52,'2a General competences'!C53)*2</f>
        <v>0</v>
      </c>
      <c r="D18" s="48">
        <f>COUNTA('2a General competences'!D6,'2a General competences'!D9,'2a General competences'!D11,'2a General competences'!D12,'2a General competences'!D16,'2a General competences'!D18,'2a General competences'!D20,'2a General competences'!D21,'2a General competences'!D23,'2a General competences'!D26,'2a General competences'!D29,'2a General competences'!D32,'2a General competences'!D33,'2a General competences'!D34,'2a General competences'!D37,'2a General competences'!D40,'2a General competences'!D43,'2a General competences'!D44,'2a General competences'!D48,'2a General competences'!D49,'2a General competences'!D52,'2a General competences'!D53)*0</f>
        <v>0</v>
      </c>
      <c r="E18" s="48">
        <f>COUNTA('2a General competences'!E6,'2a General competences'!E9,'2a General competences'!E11,'2a General competences'!E12,'2a General competences'!E16,'2a General competences'!E18,'2a General competences'!E20,'2a General competences'!E21,'2a General competences'!E23,'2a General competences'!E26,'2a General competences'!E29,'2a General competences'!E32,'2a General competences'!E33,'2a General competences'!E34,'2a General competences'!E37,'2a General competences'!E40,'2a General competences'!E43,'2a General competences'!E44,'2a General competences'!E48,'2a General competences'!E49,'2a General competences'!E52,'2a General competences'!E53)*-2</f>
        <v>0</v>
      </c>
      <c r="F18" s="48">
        <f>COUNTA('2a General competences'!F6,'2a General competences'!F9,'2a General competences'!F11,'2a General competences'!F12,'2a General competences'!F16,'2a General competences'!F18,'2a General competences'!F20,'2a General competences'!F21,'2a General competences'!F23,'2a General competences'!F26,'2a General competences'!F29,'2a General competences'!F32,'2a General competences'!F33,'2a General competences'!F34,'2a General competences'!F37,'2a General competences'!F40,'2a General competences'!F43,'2a General competences'!F44,'2a General competences'!F48,'2a General competences'!F49,'2a General competences'!F52,'2a General competences'!F53)*-3</f>
        <v>0</v>
      </c>
      <c r="G18" s="48">
        <f>SUM(B18:F18)</f>
        <v>0</v>
      </c>
    </row>
    <row r="19" spans="1:7" ht="15" customHeight="1" x14ac:dyDescent="0.25">
      <c r="A19" s="78"/>
      <c r="B19" s="78"/>
      <c r="C19" s="78"/>
      <c r="D19" s="78"/>
      <c r="E19" s="78"/>
      <c r="F19" s="78"/>
    </row>
    <row r="20" spans="1:7" ht="15" customHeight="1" x14ac:dyDescent="0.25">
      <c r="A20" s="46" t="s">
        <v>214</v>
      </c>
      <c r="B20" s="48">
        <f>49*3</f>
        <v>147</v>
      </c>
      <c r="C20" s="78"/>
      <c r="D20" s="78"/>
      <c r="E20" s="78"/>
      <c r="F20" s="78"/>
    </row>
    <row r="21" spans="1:7" ht="15" customHeight="1" thickBot="1" x14ac:dyDescent="0.3">
      <c r="A21" s="46" t="s">
        <v>215</v>
      </c>
      <c r="B21" s="48">
        <f>-49*3</f>
        <v>-147</v>
      </c>
      <c r="C21" s="73"/>
      <c r="D21" s="73"/>
      <c r="E21" s="73"/>
      <c r="F21" s="73"/>
    </row>
    <row r="22" spans="1:7" ht="15.75" thickBot="1" x14ac:dyDescent="0.3">
      <c r="A22" s="76" t="s">
        <v>219</v>
      </c>
      <c r="B22" s="77">
        <f>+G17+G18</f>
        <v>0</v>
      </c>
      <c r="C22" s="73"/>
      <c r="D22" s="73"/>
      <c r="E22" s="73"/>
      <c r="F22" s="73"/>
    </row>
    <row r="23" spans="1:7" ht="15.75" thickBot="1" x14ac:dyDescent="0.3">
      <c r="A23" s="76" t="s">
        <v>222</v>
      </c>
      <c r="B23" s="116">
        <f>+B22/B20*100</f>
        <v>0</v>
      </c>
      <c r="C23" s="73"/>
      <c r="D23" s="73"/>
      <c r="E23" s="73"/>
      <c r="F23" s="73"/>
    </row>
    <row r="24" spans="1:7" ht="15" customHeight="1" x14ac:dyDescent="0.25">
      <c r="A24" s="73"/>
      <c r="B24" s="73"/>
      <c r="C24" s="73"/>
      <c r="D24" s="73"/>
      <c r="E24" s="73"/>
      <c r="F24" s="73"/>
    </row>
    <row r="25" spans="1:7" ht="123" customHeight="1" x14ac:dyDescent="0.25">
      <c r="A25" s="91" t="s">
        <v>216</v>
      </c>
      <c r="B25" s="184" t="s">
        <v>247</v>
      </c>
      <c r="C25" s="184"/>
      <c r="D25" s="184"/>
      <c r="E25" s="184"/>
      <c r="F25" s="184"/>
      <c r="G25" s="184"/>
    </row>
    <row r="27" spans="1:7" ht="19.5" customHeight="1" x14ac:dyDescent="0.25"/>
    <row r="28" spans="1:7" ht="63.95" customHeight="1" x14ac:dyDescent="0.25">
      <c r="A28" s="87" t="s">
        <v>225</v>
      </c>
      <c r="B28" s="82" t="s">
        <v>89</v>
      </c>
      <c r="C28" s="82" t="s">
        <v>90</v>
      </c>
      <c r="D28" s="82" t="s">
        <v>91</v>
      </c>
      <c r="E28" s="82" t="s">
        <v>237</v>
      </c>
      <c r="F28" s="82" t="s">
        <v>236</v>
      </c>
      <c r="G28" s="82" t="s">
        <v>244</v>
      </c>
    </row>
    <row r="29" spans="1:7" x14ac:dyDescent="0.25">
      <c r="A29" s="76" t="s">
        <v>232</v>
      </c>
      <c r="B29" s="48">
        <f>COUNTA('2b Specific competences'!B6,'2b Specific competences'!B7,'2b Specific competences'!B8,'2b Specific competences'!B9,'2b Specific competences'!B10)*3</f>
        <v>0</v>
      </c>
      <c r="C29" s="48">
        <f>COUNTA('2b Specific competences'!C6,'2b Specific competences'!C7,'2b Specific competences'!C8,'2b Specific competences'!C9,'2b Specific competences'!C10)*2</f>
        <v>0</v>
      </c>
      <c r="D29" s="48">
        <f>COUNTA('2b Specific competences'!D6,'2b Specific competences'!D7,'2b Specific competences'!D8,'2b Specific competences'!D9,'2b Specific competences'!D10)*0</f>
        <v>0</v>
      </c>
      <c r="E29" s="118">
        <f>SUM(B29:D29)</f>
        <v>0</v>
      </c>
      <c r="F29" s="88">
        <v>15</v>
      </c>
      <c r="G29" s="121">
        <f>+E29/F29*100</f>
        <v>0</v>
      </c>
    </row>
    <row r="30" spans="1:7" x14ac:dyDescent="0.25">
      <c r="A30" s="76" t="s">
        <v>233</v>
      </c>
      <c r="B30" s="48">
        <f>COUNTA('2b Specific competences'!B13,'2b Specific competences'!B14,'2b Specific competences'!B15,'2b Specific competences'!B16)*3</f>
        <v>0</v>
      </c>
      <c r="C30" s="48">
        <f>COUNTA('2b Specific competences'!C13,'2b Specific competences'!C14,'2b Specific competences'!C15,'2b Specific competences'!C16)*2</f>
        <v>0</v>
      </c>
      <c r="D30" s="48">
        <f>COUNTA('2b Specific competences'!D13,'2b Specific competences'!D14,'2b Specific competences'!D15,'2b Specific competences'!D16)*0</f>
        <v>0</v>
      </c>
      <c r="E30" s="118">
        <f>SUM(B30:D30)</f>
        <v>0</v>
      </c>
      <c r="F30" s="88">
        <v>12</v>
      </c>
      <c r="G30" s="121">
        <f>+E30/F30*100</f>
        <v>0</v>
      </c>
    </row>
    <row r="31" spans="1:7" x14ac:dyDescent="0.25">
      <c r="A31" s="76" t="s">
        <v>234</v>
      </c>
      <c r="B31" s="48">
        <f>COUNTA('2b Specific competences'!B19,'2b Specific competences'!B20,'2b Specific competences'!B21)*3</f>
        <v>0</v>
      </c>
      <c r="C31" s="48">
        <f>COUNTA('2b Specific competences'!C19,'2b Specific competences'!C20,'2b Specific competences'!C21)*2</f>
        <v>0</v>
      </c>
      <c r="D31" s="48">
        <f>COUNTA('2b Specific competences'!D19,'2b Specific competences'!D20,'2b Specific competences'!D21)*0</f>
        <v>0</v>
      </c>
      <c r="E31" s="118">
        <f>SUM(B31:D31)</f>
        <v>0</v>
      </c>
      <c r="F31" s="88">
        <v>9</v>
      </c>
      <c r="G31" s="121">
        <f>+E31/F31*100</f>
        <v>0</v>
      </c>
    </row>
    <row r="32" spans="1:7" ht="15.75" thickBot="1" x14ac:dyDescent="0.3">
      <c r="A32" s="76" t="s">
        <v>235</v>
      </c>
      <c r="B32" s="89">
        <f>COUNTA('2b Specific competences'!B24,'2b Specific competences'!B25,'2b Specific competences'!B26,'2b Specific competences'!B27)*3</f>
        <v>0</v>
      </c>
      <c r="C32" s="89">
        <f>COUNTA('2b Specific competences'!C24,'2b Specific competences'!C25,'2b Specific competences'!C26,'2b Specific competences'!C27)*2</f>
        <v>0</v>
      </c>
      <c r="D32" s="89">
        <f>COUNTA('2b Specific competences'!D24,'2b Specific competences'!D25,'2b Specific competences'!D26,'2b Specific competences'!D27)*0</f>
        <v>0</v>
      </c>
      <c r="E32" s="119">
        <f>SUM(B32:D32)</f>
        <v>0</v>
      </c>
      <c r="F32" s="90">
        <v>12</v>
      </c>
      <c r="G32" s="122">
        <f>+E32/F32*100</f>
        <v>0</v>
      </c>
    </row>
    <row r="33" spans="1:7" ht="15.75" thickBot="1" x14ac:dyDescent="0.3">
      <c r="A33" s="85" t="s">
        <v>238</v>
      </c>
      <c r="B33" s="86">
        <f>SUM(B29:B32)</f>
        <v>0</v>
      </c>
      <c r="C33" s="86">
        <f>SUM(C29:C32)</f>
        <v>0</v>
      </c>
      <c r="D33" s="86">
        <f>SUM(D29:D32)</f>
        <v>0</v>
      </c>
      <c r="E33" s="120">
        <f>SUM(E29:E32)</f>
        <v>0</v>
      </c>
      <c r="F33" s="86">
        <f>SUM(F29:F32)</f>
        <v>48</v>
      </c>
      <c r="G33" s="123">
        <f>+E33/F33*100</f>
        <v>0</v>
      </c>
    </row>
    <row r="34" spans="1:7" x14ac:dyDescent="0.25">
      <c r="A34" s="84"/>
      <c r="B34" s="84"/>
      <c r="C34" s="84"/>
      <c r="D34" s="84"/>
      <c r="E34" s="84"/>
    </row>
    <row r="35" spans="1:7" ht="127.15" customHeight="1" x14ac:dyDescent="0.25">
      <c r="A35" s="91" t="s">
        <v>216</v>
      </c>
      <c r="B35" s="184" t="s">
        <v>252</v>
      </c>
      <c r="C35" s="184"/>
      <c r="D35" s="184"/>
      <c r="E35" s="184"/>
      <c r="F35" s="184"/>
      <c r="G35" s="184"/>
    </row>
    <row r="37" spans="1:7" x14ac:dyDescent="0.25">
      <c r="A37" s="185" t="s">
        <v>226</v>
      </c>
      <c r="B37" s="182" t="s">
        <v>114</v>
      </c>
      <c r="C37" s="182" t="s">
        <v>115</v>
      </c>
      <c r="D37" s="182" t="s">
        <v>116</v>
      </c>
      <c r="E37" s="182" t="s">
        <v>117</v>
      </c>
      <c r="F37" s="182" t="s">
        <v>118</v>
      </c>
      <c r="G37" s="179" t="s">
        <v>193</v>
      </c>
    </row>
    <row r="38" spans="1:7" x14ac:dyDescent="0.25">
      <c r="A38" s="186"/>
      <c r="B38" s="182"/>
      <c r="C38" s="182"/>
      <c r="D38" s="182"/>
      <c r="E38" s="182"/>
      <c r="F38" s="182"/>
      <c r="G38" s="179"/>
    </row>
    <row r="39" spans="1:7" x14ac:dyDescent="0.25">
      <c r="A39" s="186"/>
      <c r="B39" s="182"/>
      <c r="C39" s="182"/>
      <c r="D39" s="182"/>
      <c r="E39" s="182"/>
      <c r="F39" s="182"/>
      <c r="G39" s="179"/>
    </row>
    <row r="40" spans="1:7" ht="26.25" customHeight="1" x14ac:dyDescent="0.25">
      <c r="A40" s="187"/>
      <c r="B40" s="182"/>
      <c r="C40" s="182"/>
      <c r="D40" s="182"/>
      <c r="E40" s="182"/>
      <c r="F40" s="182"/>
      <c r="G40" s="179"/>
    </row>
    <row r="41" spans="1:7" ht="27.2" customHeight="1" x14ac:dyDescent="0.25">
      <c r="A41" s="59" t="s">
        <v>227</v>
      </c>
      <c r="B41" s="48">
        <f>COUNTA('2c Technical competences '!B8,'2c Technical competences '!B10,'2c Technical competences '!B12,'2c Technical competences '!B14,'2c Technical competences '!B16,'2c Technical competences '!B18,'2c Technical competences '!B20,'2c Technical competences '!B22,'2c Technical competences '!B24,'2c Technical competences '!B26,'2c Technical competences '!B28,'2c Technical competences '!B30,'2c Technical competences '!B32,'2c Technical competences '!B34,'2c Technical competences '!B36,'2c Technical competences '!B38,'2c Technical competences '!B40,'2c Technical competences '!B42,'2c Technical competences '!B44,'2c Technical competences '!B46,'2c Technical competences '!B48,'2c Technical competences '!B50,'2c Technical competences '!B52,'2c Technical competences '!B54,'2c Technical competences '!B56,'2c Technical competences '!B58,'2c Technical competences '!B60,'2c Technical competences '!B62,'2c Technical competences '!B64,'2c Technical competences '!B66,'2c Technical competences '!B68,'2c Technical competences '!B70,'2c Technical competences '!B72,'2c Technical competences '!B74,'2c Technical competences '!B76,'2c Technical competences '!B78,'2c Technical competences '!B80)</f>
        <v>0</v>
      </c>
      <c r="C41" s="48">
        <f>COUNTA('2c Technical competences '!C8,'2c Technical competences '!C10,'2c Technical competences '!C12,'2c Technical competences '!C14,'2c Technical competences '!C16,'2c Technical competences '!C18,'2c Technical competences '!C20,'2c Technical competences '!C22,'2c Technical competences '!C24,'2c Technical competences '!C26,'2c Technical competences '!C28,'2c Technical competences '!C30,'2c Technical competences '!C32,'2c Technical competences '!C34,'2c Technical competences '!C36,'2c Technical competences '!C38,'2c Technical competences '!C40,'2c Technical competences '!C42,'2c Technical competences '!C44,'2c Technical competences '!C46,'2c Technical competences '!C48,'2c Technical competences '!C50,'2c Technical competences '!C52,'2c Technical competences '!C54,'2c Technical competences '!C56,'2c Technical competences '!C58,'2c Technical competences '!C60,'2c Technical competences '!C62,'2c Technical competences '!C64,'2c Technical competences '!C66,'2c Technical competences '!C68,'2c Technical competences '!C70,'2c Technical competences '!C72,'2c Technical competences '!C74,'2c Technical competences '!C76,'2c Technical competences '!C78,'2c Technical competences '!C80)</f>
        <v>0</v>
      </c>
      <c r="D41" s="48">
        <f>COUNTA('2c Technical competences '!D8,'2c Technical competences '!D10,'2c Technical competences '!D12,'2c Technical competences '!D14,'2c Technical competences '!D16,'2c Technical competences '!D18,'2c Technical competences '!D20,'2c Technical competences '!D22,'2c Technical competences '!D24,'2c Technical competences '!D26,'2c Technical competences '!D28,'2c Technical competences '!D30,'2c Technical competences '!D32,'2c Technical competences '!D34,'2c Technical competences '!D36,'2c Technical competences '!D38,'2c Technical competences '!D40,'2c Technical competences '!D42,'2c Technical competences '!D44,'2c Technical competences '!D46,'2c Technical competences '!D48,'2c Technical competences '!D50,'2c Technical competences '!D52,'2c Technical competences '!D54,'2c Technical competences '!D56,'2c Technical competences '!D58,'2c Technical competences '!D60,'2c Technical competences '!D62,'2c Technical competences '!D64,'2c Technical competences '!D66,'2c Technical competences '!D68,'2c Technical competences '!D70,'2c Technical competences '!D72,'2c Technical competences '!D74,'2c Technical competences '!D76,'2c Technical competences '!D78,'2c Technical competences '!D80)</f>
        <v>0</v>
      </c>
      <c r="E41" s="48">
        <f>COUNTA('2c Technical competences '!E8,'2c Technical competences '!E10,'2c Technical competences '!E12,'2c Technical competences '!E14,'2c Technical competences '!E16,'2c Technical competences '!E18,'2c Technical competences '!E20,'2c Technical competences '!E22,'2c Technical competences '!E24,'2c Technical competences '!E26,'2c Technical competences '!E28,'2c Technical competences '!E30,'2c Technical competences '!E32,'2c Technical competences '!E34,'2c Technical competences '!E36,'2c Technical competences '!E38,'2c Technical competences '!E40,'2c Technical competences '!E42,'2c Technical competences '!E44,'2c Technical competences '!E46,'2c Technical competences '!E48,'2c Technical competences '!E50,'2c Technical competences '!E52,'2c Technical competences '!E54,'2c Technical competences '!E56,'2c Technical competences '!E58,'2c Technical competences '!E60,'2c Technical competences '!E62,'2c Technical competences '!E64,'2c Technical competences '!E66,'2c Technical competences '!E68,'2c Technical competences '!E70,'2c Technical competences '!E72,'2c Technical competences '!E74,'2c Technical competences '!E76,'2c Technical competences '!E78,'2c Technical competences '!E80)</f>
        <v>0</v>
      </c>
      <c r="F41" s="48">
        <f>COUNTA('2c Technical competences '!F8,'2c Technical competences '!F10,'2c Technical competences '!F12,'2c Technical competences '!F14,'2c Technical competences '!F16,'2c Technical competences '!F18,'2c Technical competences '!F20,'2c Technical competences '!F22,'2c Technical competences '!F24,'2c Technical competences '!F26,'2c Technical competences '!F28,'2c Technical competences '!F30,'2c Technical competences '!F32,'2c Technical competences '!F34,'2c Technical competences '!F36,'2c Technical competences '!F38,'2c Technical competences '!F40,'2c Technical competences '!F42,'2c Technical competences '!F44,'2c Technical competences '!F46,'2c Technical competences '!F48,'2c Technical competences '!F50,'2c Technical competences '!F52,'2c Technical competences '!F54,'2c Technical competences '!F56,'2c Technical competences '!F58,'2c Technical competences '!F60,'2c Technical competences '!F62,'2c Technical competences '!F64,'2c Technical competences '!F66,'2c Technical competences '!F68,'2c Technical competences '!F70,'2c Technical competences '!F72,'2c Technical competences '!F74,'2c Technical competences '!F76,'2c Technical competences '!F78,'2c Technical competences '!F80)</f>
        <v>0</v>
      </c>
      <c r="G41" s="48">
        <f>COUNTA('2c Technical competences '!G8,'2c Technical competences '!G10,'2c Technical competences '!G12,'2c Technical competences '!G14,'2c Technical competences '!G16,'2c Technical competences '!G18,'2c Technical competences '!G20,'2c Technical competences '!G22,'2c Technical competences '!G24,'2c Technical competences '!G26,'2c Technical competences '!G28,'2c Technical competences '!G30,'2c Technical competences '!G32,'2c Technical competences '!G34,'2c Technical competences '!G36,'2c Technical competences '!G38,'2c Technical competences '!G40,'2c Technical competences '!G42,'2c Technical competences '!G44,'2c Technical competences '!G46,'2c Technical competences '!G48,'2c Technical competences '!G50,'2c Technical competences '!G52,'2c Technical competences '!G54,'2c Technical competences '!G56,'2c Technical competences '!G58,'2c Technical competences '!G60,'2c Technical competences '!G62,'2c Technical competences '!G64,'2c Technical competences '!G66,'2c Technical competences '!G68,'2c Technical competences '!G70,'2c Technical competences '!G72,'2c Technical competences '!G74,'2c Technical competences '!G76,'2c Technical competences '!G78,'2c Technical competences '!G80)</f>
        <v>0</v>
      </c>
    </row>
    <row r="42" spans="1:7" ht="30.75" customHeight="1" thickBot="1" x14ac:dyDescent="0.3">
      <c r="A42" s="59" t="s">
        <v>228</v>
      </c>
      <c r="B42" s="89">
        <f>COUNTA('2c Technical competences '!B9,'2c Technical competences '!B11,'2c Technical competences '!B13,'2c Technical competences '!B15,'2c Technical competences '!B17,'2c Technical competences '!B19,'2c Technical competences '!B21,'2c Technical competences '!B23,'2c Technical competences '!B25,'2c Technical competences '!B27,'2c Technical competences '!B29,'2c Technical competences '!B31,'2c Technical competences '!B33,'2c Technical competences '!B35,'2c Technical competences '!B37,'2c Technical competences '!B39,'2c Technical competences '!B41,'2c Technical competences '!B43,'2c Technical competences '!B45,'2c Technical competences '!B47,'2c Technical competences '!B49,'2c Technical competences '!B51,'2c Technical competences '!B53,'2c Technical competences '!B55,'2c Technical competences '!B57,'2c Technical competences '!B59,'2c Technical competences '!B61,'2c Technical competences '!B63,'2c Technical competences '!B65,'2c Technical competences '!B67,'2c Technical competences '!B69,'2c Technical competences '!B71,'2c Technical competences '!B73,'2c Technical competences '!B75,'2c Technical competences '!B77,'2c Technical competences '!B79,'2c Technical competences '!B81)</f>
        <v>0</v>
      </c>
      <c r="C42" s="89">
        <f>COUNTA('2c Technical competences '!C9,'2c Technical competences '!C11,'2c Technical competences '!C13,'2c Technical competences '!C15,'2c Technical competences '!C17,'2c Technical competences '!C19,'2c Technical competences '!C21,'2c Technical competences '!C23,'2c Technical competences '!C25,'2c Technical competences '!C27,'2c Technical competences '!C29,'2c Technical competences '!C31,'2c Technical competences '!C33,'2c Technical competences '!C35,'2c Technical competences '!C37,'2c Technical competences '!C39,'2c Technical competences '!C41,'2c Technical competences '!C43,'2c Technical competences '!C45,'2c Technical competences '!C47,'2c Technical competences '!C49,'2c Technical competences '!C51,'2c Technical competences '!C53,'2c Technical competences '!C55,'2c Technical competences '!C57,'2c Technical competences '!C59,'2c Technical competences '!C61,'2c Technical competences '!C63,'2c Technical competences '!C65,'2c Technical competences '!C67,'2c Technical competences '!C69,'2c Technical competences '!C71,'2c Technical competences '!C73,'2c Technical competences '!C75,'2c Technical competences '!C77,'2c Technical competences '!C79,'2c Technical competences '!C81)</f>
        <v>0</v>
      </c>
      <c r="D42" s="89">
        <f>COUNTA('2c Technical competences '!D9,'2c Technical competences '!D11,'2c Technical competences '!D13,'2c Technical competences '!D15,'2c Technical competences '!D17,'2c Technical competences '!D19,'2c Technical competences '!D21,'2c Technical competences '!D23,'2c Technical competences '!D25,'2c Technical competences '!D27,'2c Technical competences '!D29,'2c Technical competences '!D31,'2c Technical competences '!D33,'2c Technical competences '!D35,'2c Technical competences '!D37,'2c Technical competences '!D39,'2c Technical competences '!D41,'2c Technical competences '!D43,'2c Technical competences '!D45,'2c Technical competences '!D47,'2c Technical competences '!D49,'2c Technical competences '!D51,'2c Technical competences '!D53,'2c Technical competences '!D55,'2c Technical competences '!D57,'2c Technical competences '!D59,'2c Technical competences '!D61,'2c Technical competences '!D63,'2c Technical competences '!D65,'2c Technical competences '!D67,'2c Technical competences '!D69,'2c Technical competences '!D71,'2c Technical competences '!D73,'2c Technical competences '!D75,'2c Technical competences '!D77,'2c Technical competences '!D79,'2c Technical competences '!D81)</f>
        <v>0</v>
      </c>
      <c r="E42" s="89">
        <f>COUNTA('2c Technical competences '!E9,'2c Technical competences '!E11,'2c Technical competences '!E13,'2c Technical competences '!E15,'2c Technical competences '!E17,'2c Technical competences '!E19,'2c Technical competences '!E21,'2c Technical competences '!E23,'2c Technical competences '!E25,'2c Technical competences '!E27,'2c Technical competences '!E29,'2c Technical competences '!E31,'2c Technical competences '!E33,'2c Technical competences '!E35,'2c Technical competences '!E37,'2c Technical competences '!E39,'2c Technical competences '!E41,'2c Technical competences '!E43,'2c Technical competences '!E45,'2c Technical competences '!E47,'2c Technical competences '!E49,'2c Technical competences '!E51,'2c Technical competences '!E53,'2c Technical competences '!E55,'2c Technical competences '!E57,'2c Technical competences '!E59,'2c Technical competences '!E61,'2c Technical competences '!E63,'2c Technical competences '!E65,'2c Technical competences '!E67,'2c Technical competences '!E69,'2c Technical competences '!E71,'2c Technical competences '!E73,'2c Technical competences '!E75,'2c Technical competences '!E77,'2c Technical competences '!E79,'2c Technical competences '!E81)</f>
        <v>0</v>
      </c>
      <c r="F42" s="89">
        <f>COUNTA('2c Technical competences '!F9,'2c Technical competences '!F11,'2c Technical competences '!F13,'2c Technical competences '!F15,'2c Technical competences '!F17,'2c Technical competences '!F19,'2c Technical competences '!F21,'2c Technical competences '!F23,'2c Technical competences '!F25,'2c Technical competences '!F27,'2c Technical competences '!F29,'2c Technical competences '!F31,'2c Technical competences '!F33,'2c Technical competences '!F35,'2c Technical competences '!F37,'2c Technical competences '!F39,'2c Technical competences '!F41,'2c Technical competences '!F43,'2c Technical competences '!F45,'2c Technical competences '!F47,'2c Technical competences '!F49,'2c Technical competences '!F51,'2c Technical competences '!F53,'2c Technical competences '!F55,'2c Technical competences '!F57,'2c Technical competences '!F59,'2c Technical competences '!F61,'2c Technical competences '!F63,'2c Technical competences '!F65,'2c Technical competences '!F67,'2c Technical competences '!F69,'2c Technical competences '!F71,'2c Technical competences '!F73,'2c Technical competences '!F75,'2c Technical competences '!F77,'2c Technical competences '!F79,'2c Technical competences '!F81)</f>
        <v>0</v>
      </c>
      <c r="G42" s="89">
        <f>COUNTA('2c Technical competences '!G9,'2c Technical competences '!G11,'2c Technical competences '!G13,'2c Technical competences '!G15,'2c Technical competences '!G17,'2c Technical competences '!G19,'2c Technical competences '!G21,'2c Technical competences '!G23,'2c Technical competences '!G25,'2c Technical competences '!G27,'2c Technical competences '!G29,'2c Technical competences '!G31,'2c Technical competences '!G33,'2c Technical competences '!G35,'2c Technical competences '!G37,'2c Technical competences '!G39,'2c Technical competences '!G41,'2c Technical competences '!G43,'2c Technical competences '!G45,'2c Technical competences '!G47,'2c Technical competences '!G49,'2c Technical competences '!G51,'2c Technical competences '!G53,'2c Technical competences '!G55,'2c Technical competences '!G57,'2c Technical competences '!G59,'2c Technical competences '!G61,'2c Technical competences '!G63,'2c Technical competences '!G65,'2c Technical competences '!G67,'2c Technical competences '!G69,'2c Technical competences '!G71,'2c Technical competences '!G73,'2c Technical competences '!G75,'2c Technical competences '!G77,'2c Technical competences '!G79,'2c Technical competences '!G81)</f>
        <v>0</v>
      </c>
    </row>
    <row r="43" spans="1:7" ht="42" customHeight="1" thickBot="1" x14ac:dyDescent="0.3">
      <c r="A43" s="92" t="s">
        <v>245</v>
      </c>
      <c r="B43" s="94">
        <f t="shared" ref="B43:F44" si="0">+B41/37*100</f>
        <v>0</v>
      </c>
      <c r="C43" s="94">
        <f t="shared" si="0"/>
        <v>0</v>
      </c>
      <c r="D43" s="94">
        <f t="shared" si="0"/>
        <v>0</v>
      </c>
      <c r="E43" s="94">
        <f t="shared" si="0"/>
        <v>0</v>
      </c>
      <c r="F43" s="94">
        <f t="shared" si="0"/>
        <v>0</v>
      </c>
      <c r="G43" s="93"/>
    </row>
    <row r="44" spans="1:7" ht="51.75" customHeight="1" thickBot="1" x14ac:dyDescent="0.3">
      <c r="A44" s="92" t="s">
        <v>246</v>
      </c>
      <c r="B44" s="95">
        <f t="shared" si="0"/>
        <v>0</v>
      </c>
      <c r="C44" s="94">
        <f t="shared" si="0"/>
        <v>0</v>
      </c>
      <c r="D44" s="94">
        <f t="shared" si="0"/>
        <v>0</v>
      </c>
      <c r="E44" s="94">
        <f t="shared" si="0"/>
        <v>0</v>
      </c>
      <c r="F44" s="94">
        <f t="shared" si="0"/>
        <v>0</v>
      </c>
      <c r="G44" s="93"/>
    </row>
    <row r="45" spans="1:7" ht="23.25" customHeight="1" x14ac:dyDescent="0.25"/>
    <row r="46" spans="1:7" ht="84.75" customHeight="1" x14ac:dyDescent="0.25">
      <c r="A46" s="76" t="s">
        <v>216</v>
      </c>
      <c r="B46" s="188" t="s">
        <v>270</v>
      </c>
      <c r="C46" s="189"/>
      <c r="D46" s="189"/>
      <c r="E46" s="189"/>
      <c r="F46" s="189"/>
      <c r="G46" s="190"/>
    </row>
  </sheetData>
  <mergeCells count="11">
    <mergeCell ref="B13:G13"/>
    <mergeCell ref="B25:G25"/>
    <mergeCell ref="B35:G35"/>
    <mergeCell ref="A37:A40"/>
    <mergeCell ref="B46:G46"/>
    <mergeCell ref="G37:G40"/>
    <mergeCell ref="B37:B40"/>
    <mergeCell ref="C37:C40"/>
    <mergeCell ref="D37:D40"/>
    <mergeCell ref="E37:E40"/>
    <mergeCell ref="F37:F4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7"/>
  <sheetViews>
    <sheetView workbookViewId="0">
      <selection activeCell="B1" sqref="B1"/>
    </sheetView>
  </sheetViews>
  <sheetFormatPr baseColWidth="10" defaultColWidth="8.85546875" defaultRowHeight="15" x14ac:dyDescent="0.25"/>
  <cols>
    <col min="1" max="1" width="1.140625" customWidth="1"/>
    <col min="2" max="2" width="116" customWidth="1"/>
  </cols>
  <sheetData>
    <row r="1" spans="1:2" ht="62.25" customHeight="1" x14ac:dyDescent="0.25">
      <c r="A1" s="28"/>
      <c r="B1" s="43" t="s">
        <v>45</v>
      </c>
    </row>
    <row r="2" spans="1:2" ht="39" customHeight="1" x14ac:dyDescent="0.25">
      <c r="A2" s="29"/>
      <c r="B2" s="30" t="s">
        <v>0</v>
      </c>
    </row>
    <row r="3" spans="1:2" ht="55.5" customHeight="1" x14ac:dyDescent="0.25">
      <c r="A3" s="29"/>
      <c r="B3" s="31" t="s">
        <v>255</v>
      </c>
    </row>
    <row r="4" spans="1:2" ht="21" customHeight="1" x14ac:dyDescent="0.25">
      <c r="A4" s="29"/>
      <c r="B4" s="31" t="s">
        <v>1</v>
      </c>
    </row>
    <row r="5" spans="1:2" x14ac:dyDescent="0.25">
      <c r="A5" s="29"/>
      <c r="B5" s="32" t="s">
        <v>11</v>
      </c>
    </row>
    <row r="6" spans="1:2" ht="25.5" x14ac:dyDescent="0.25">
      <c r="A6" s="29"/>
      <c r="B6" s="32" t="s">
        <v>10</v>
      </c>
    </row>
    <row r="7" spans="1:2" ht="33.75" customHeight="1" x14ac:dyDescent="0.25">
      <c r="A7" s="29"/>
      <c r="B7" s="32" t="s">
        <v>12</v>
      </c>
    </row>
    <row r="8" spans="1:2" ht="25.5" x14ac:dyDescent="0.25">
      <c r="A8" s="29"/>
      <c r="B8" s="32" t="s">
        <v>13</v>
      </c>
    </row>
    <row r="9" spans="1:2" ht="26.25" customHeight="1" x14ac:dyDescent="0.25">
      <c r="A9" s="29"/>
      <c r="B9" s="32" t="s">
        <v>14</v>
      </c>
    </row>
    <row r="10" spans="1:2" ht="23.25" customHeight="1" x14ac:dyDescent="0.25">
      <c r="A10" s="29"/>
      <c r="B10" s="33" t="s">
        <v>2</v>
      </c>
    </row>
    <row r="11" spans="1:2" ht="25.5" x14ac:dyDescent="0.25">
      <c r="A11" s="29"/>
      <c r="B11" s="34" t="s">
        <v>15</v>
      </c>
    </row>
    <row r="12" spans="1:2" ht="25.5" x14ac:dyDescent="0.25">
      <c r="A12" s="29"/>
      <c r="B12" s="34" t="s">
        <v>3</v>
      </c>
    </row>
    <row r="13" spans="1:2" ht="78" customHeight="1" x14ac:dyDescent="0.25">
      <c r="A13" s="29"/>
      <c r="B13" s="35" t="s">
        <v>256</v>
      </c>
    </row>
    <row r="14" spans="1:2" ht="33.75" customHeight="1" x14ac:dyDescent="0.25">
      <c r="A14" s="29"/>
      <c r="B14" s="35" t="s">
        <v>257</v>
      </c>
    </row>
    <row r="15" spans="1:2" x14ac:dyDescent="0.25">
      <c r="A15" s="29"/>
      <c r="B15" s="36" t="s">
        <v>4</v>
      </c>
    </row>
    <row r="16" spans="1:2" ht="62.25" customHeight="1" x14ac:dyDescent="0.25">
      <c r="A16" s="29"/>
      <c r="B16" s="37" t="s">
        <v>9</v>
      </c>
    </row>
    <row r="17" spans="1:2" ht="24" customHeight="1" x14ac:dyDescent="0.25">
      <c r="A17" s="29"/>
      <c r="B17" s="38" t="s">
        <v>5</v>
      </c>
    </row>
    <row r="18" spans="1:2" ht="51" x14ac:dyDescent="0.25">
      <c r="A18" s="29"/>
      <c r="B18" s="31" t="s">
        <v>258</v>
      </c>
    </row>
    <row r="19" spans="1:2" ht="36" customHeight="1" x14ac:dyDescent="0.25">
      <c r="A19" s="29"/>
      <c r="B19" s="31" t="s">
        <v>6</v>
      </c>
    </row>
    <row r="20" spans="1:2" x14ac:dyDescent="0.25">
      <c r="A20" s="29"/>
      <c r="B20" s="38" t="s">
        <v>7</v>
      </c>
    </row>
    <row r="21" spans="1:2" ht="72" customHeight="1" thickBot="1" x14ac:dyDescent="0.3">
      <c r="A21" s="39"/>
      <c r="B21" s="40" t="s">
        <v>273</v>
      </c>
    </row>
    <row r="26" spans="1:2" x14ac:dyDescent="0.25">
      <c r="B26" s="1"/>
    </row>
    <row r="27" spans="1:2" x14ac:dyDescent="0.25">
      <c r="B27" s="1"/>
    </row>
  </sheetData>
  <sheetProtection algorithmName="SHA-512" hashValue="sy6MCubycTPPxkRCCUaEa1gmtsKA23bdDeNRhVQgrY27fFh2KeNQhXKUxf/4SuTmr+P3LgvSN9OEHvSxwXaKOQ==" saltValue="Gb9m43/8P/XPyCQlBBZ+sQ=="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9"/>
  <sheetViews>
    <sheetView workbookViewId="0">
      <pane ySplit="4" topLeftCell="A5" activePane="bottomLeft" state="frozen"/>
      <selection pane="bottomLeft" sqref="A1:F1"/>
    </sheetView>
  </sheetViews>
  <sheetFormatPr baseColWidth="10" defaultColWidth="8.85546875" defaultRowHeight="15" x14ac:dyDescent="0.25"/>
  <cols>
    <col min="1" max="1" width="62" customWidth="1"/>
    <col min="2" max="3" width="9.140625" customWidth="1"/>
    <col min="6" max="6" width="10" customWidth="1"/>
  </cols>
  <sheetData>
    <row r="1" spans="1:12" ht="36" customHeight="1" x14ac:dyDescent="0.25">
      <c r="A1" s="148" t="s">
        <v>46</v>
      </c>
      <c r="B1" s="149"/>
      <c r="C1" s="149"/>
      <c r="D1" s="149"/>
      <c r="E1" s="149"/>
      <c r="F1" s="150"/>
    </row>
    <row r="2" spans="1:12" ht="57" customHeight="1" x14ac:dyDescent="0.25">
      <c r="A2" s="142" t="s">
        <v>44</v>
      </c>
      <c r="B2" s="143"/>
      <c r="C2" s="143"/>
      <c r="D2" s="143"/>
      <c r="E2" s="143"/>
      <c r="F2" s="144"/>
    </row>
    <row r="3" spans="1:12" ht="49.5" x14ac:dyDescent="0.25">
      <c r="A3" s="44"/>
      <c r="B3" s="41" t="s">
        <v>26</v>
      </c>
      <c r="C3" s="41" t="s">
        <v>27</v>
      </c>
      <c r="D3" s="41" t="s">
        <v>28</v>
      </c>
      <c r="E3" s="41" t="s">
        <v>29</v>
      </c>
      <c r="F3" s="45" t="s">
        <v>30</v>
      </c>
    </row>
    <row r="4" spans="1:12" x14ac:dyDescent="0.25">
      <c r="A4" s="145" t="s">
        <v>31</v>
      </c>
      <c r="B4" s="146"/>
      <c r="C4" s="146"/>
      <c r="D4" s="146"/>
      <c r="E4" s="146"/>
      <c r="F4" s="147"/>
    </row>
    <row r="5" spans="1:12" ht="38.1" customHeight="1" x14ac:dyDescent="0.25">
      <c r="A5" s="47" t="s">
        <v>32</v>
      </c>
      <c r="B5" s="97"/>
      <c r="C5" s="97"/>
      <c r="D5" s="97"/>
      <c r="E5" s="97"/>
      <c r="F5" s="98"/>
    </row>
    <row r="6" spans="1:12" ht="38.1" customHeight="1" x14ac:dyDescent="0.25">
      <c r="A6" s="47" t="s">
        <v>33</v>
      </c>
      <c r="B6" s="97"/>
      <c r="C6" s="97"/>
      <c r="D6" s="97"/>
      <c r="E6" s="97"/>
      <c r="F6" s="98"/>
    </row>
    <row r="7" spans="1:12" ht="38.1" customHeight="1" x14ac:dyDescent="0.25">
      <c r="A7" s="47" t="s">
        <v>34</v>
      </c>
      <c r="B7" s="97"/>
      <c r="C7" s="97"/>
      <c r="D7" s="97"/>
      <c r="E7" s="97"/>
      <c r="F7" s="98"/>
    </row>
    <row r="8" spans="1:12" ht="38.1" customHeight="1" x14ac:dyDescent="0.25">
      <c r="A8" s="47" t="s">
        <v>35</v>
      </c>
      <c r="B8" s="97"/>
      <c r="C8" s="97"/>
      <c r="D8" s="97"/>
      <c r="E8" s="97"/>
      <c r="F8" s="98"/>
    </row>
    <row r="9" spans="1:12" ht="38.1" customHeight="1" x14ac:dyDescent="0.25">
      <c r="A9" s="47" t="s">
        <v>36</v>
      </c>
      <c r="B9" s="97"/>
      <c r="C9" s="97"/>
      <c r="D9" s="97"/>
      <c r="E9" s="97"/>
      <c r="F9" s="98"/>
    </row>
    <row r="10" spans="1:12" ht="38.1" customHeight="1" x14ac:dyDescent="0.25">
      <c r="A10" s="47" t="s">
        <v>260</v>
      </c>
      <c r="B10" s="97"/>
      <c r="C10" s="97"/>
      <c r="D10" s="97"/>
      <c r="E10" s="97"/>
      <c r="F10" s="98"/>
    </row>
    <row r="11" spans="1:12" ht="38.1" customHeight="1" x14ac:dyDescent="0.25">
      <c r="A11" s="47" t="s">
        <v>38</v>
      </c>
      <c r="B11" s="97"/>
      <c r="C11" s="97"/>
      <c r="D11" s="97"/>
      <c r="E11" s="97"/>
      <c r="F11" s="98"/>
    </row>
    <row r="12" spans="1:12" ht="38.1" customHeight="1" x14ac:dyDescent="0.25">
      <c r="A12" s="47" t="s">
        <v>39</v>
      </c>
      <c r="B12" s="97"/>
      <c r="C12" s="97"/>
      <c r="D12" s="97"/>
      <c r="E12" s="97"/>
      <c r="F12" s="98"/>
    </row>
    <row r="13" spans="1:12" ht="38.1" customHeight="1" x14ac:dyDescent="0.25">
      <c r="A13" s="47" t="s">
        <v>40</v>
      </c>
      <c r="B13" s="97"/>
      <c r="C13" s="97"/>
      <c r="D13" s="97"/>
      <c r="E13" s="97"/>
      <c r="F13" s="98"/>
      <c r="L13" s="10"/>
    </row>
    <row r="14" spans="1:12" ht="38.1" customHeight="1" x14ac:dyDescent="0.25">
      <c r="A14" s="47" t="s">
        <v>41</v>
      </c>
      <c r="B14" s="97"/>
      <c r="C14" s="97"/>
      <c r="D14" s="97"/>
      <c r="E14" s="97"/>
      <c r="F14" s="98"/>
    </row>
    <row r="15" spans="1:12" ht="38.1" customHeight="1" x14ac:dyDescent="0.25">
      <c r="A15" s="47" t="s">
        <v>37</v>
      </c>
      <c r="B15" s="97"/>
      <c r="C15" s="97"/>
      <c r="D15" s="97"/>
      <c r="E15" s="97"/>
      <c r="F15" s="98"/>
    </row>
    <row r="16" spans="1:12" ht="38.1" customHeight="1" x14ac:dyDescent="0.25">
      <c r="A16" s="47" t="s">
        <v>259</v>
      </c>
      <c r="B16" s="97"/>
      <c r="C16" s="97"/>
      <c r="D16" s="97"/>
      <c r="E16" s="97"/>
      <c r="F16" s="98"/>
    </row>
    <row r="17" spans="1:6" ht="38.1" customHeight="1" x14ac:dyDescent="0.25">
      <c r="A17" s="47" t="s">
        <v>42</v>
      </c>
      <c r="B17" s="97"/>
      <c r="C17" s="97"/>
      <c r="D17" s="97"/>
      <c r="E17" s="97"/>
      <c r="F17" s="98"/>
    </row>
    <row r="18" spans="1:6" ht="38.1" customHeight="1" x14ac:dyDescent="0.25">
      <c r="A18" s="47" t="s">
        <v>43</v>
      </c>
      <c r="B18" s="97"/>
      <c r="C18" s="97"/>
      <c r="D18" s="97"/>
      <c r="E18" s="97"/>
      <c r="F18" s="98"/>
    </row>
    <row r="19" spans="1:6" ht="39" customHeight="1" thickBot="1" x14ac:dyDescent="0.3">
      <c r="A19" s="151" t="s">
        <v>272</v>
      </c>
      <c r="B19" s="152"/>
      <c r="C19" s="152"/>
      <c r="D19" s="152"/>
      <c r="E19" s="152"/>
      <c r="F19" s="153"/>
    </row>
  </sheetData>
  <sheetProtection algorithmName="SHA-512" hashValue="nyYzdbeKa6LNK/7m4RxkICnzfgTNFum0ivytmnwQnctRF2VPl3UUcKGBvpfEuRp5yE2Lx6Ai2QjMy5s2pvhuIw==" saltValue="yYE3nBc1CNGKpHQ5uJRX3g==" spinCount="100000" sheet="1" objects="1" scenarios="1"/>
  <mergeCells count="4">
    <mergeCell ref="A2:F2"/>
    <mergeCell ref="A4:F4"/>
    <mergeCell ref="A1:F1"/>
    <mergeCell ref="A19:F1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54"/>
  <sheetViews>
    <sheetView workbookViewId="0">
      <pane ySplit="4" topLeftCell="A20" activePane="bottomLeft" state="frozen"/>
      <selection pane="bottomLeft" sqref="A1:F1"/>
    </sheetView>
  </sheetViews>
  <sheetFormatPr baseColWidth="10" defaultColWidth="8.85546875" defaultRowHeight="15" x14ac:dyDescent="0.25"/>
  <cols>
    <col min="1" max="1" width="67.5703125" customWidth="1"/>
    <col min="2" max="3" width="9.140625" customWidth="1"/>
  </cols>
  <sheetData>
    <row r="1" spans="1:6" ht="38.25" customHeight="1" x14ac:dyDescent="0.25">
      <c r="A1" s="148" t="s">
        <v>47</v>
      </c>
      <c r="B1" s="149"/>
      <c r="C1" s="149"/>
      <c r="D1" s="149"/>
      <c r="E1" s="149"/>
      <c r="F1" s="150"/>
    </row>
    <row r="2" spans="1:6" ht="63.2" customHeight="1" x14ac:dyDescent="0.25">
      <c r="A2" s="154" t="s">
        <v>268</v>
      </c>
      <c r="B2" s="155"/>
      <c r="C2" s="155"/>
      <c r="D2" s="155"/>
      <c r="E2" s="155"/>
      <c r="F2" s="156"/>
    </row>
    <row r="3" spans="1:6" ht="108.75" customHeight="1" x14ac:dyDescent="0.25">
      <c r="A3" s="142" t="s">
        <v>271</v>
      </c>
      <c r="B3" s="143"/>
      <c r="C3" s="143"/>
      <c r="D3" s="143"/>
      <c r="E3" s="143"/>
      <c r="F3" s="144"/>
    </row>
    <row r="4" spans="1:6" ht="49.5" x14ac:dyDescent="0.25">
      <c r="A4" s="44"/>
      <c r="B4" s="49" t="s">
        <v>26</v>
      </c>
      <c r="C4" s="49" t="s">
        <v>27</v>
      </c>
      <c r="D4" s="49" t="s">
        <v>28</v>
      </c>
      <c r="E4" s="49" t="s">
        <v>29</v>
      </c>
      <c r="F4" s="50" t="s">
        <v>30</v>
      </c>
    </row>
    <row r="5" spans="1:6" ht="30" customHeight="1" x14ac:dyDescent="0.25">
      <c r="A5" s="47" t="s">
        <v>48</v>
      </c>
      <c r="B5" s="97"/>
      <c r="C5" s="97"/>
      <c r="D5" s="97"/>
      <c r="E5" s="97"/>
      <c r="F5" s="99"/>
    </row>
    <row r="6" spans="1:6" ht="30" customHeight="1" x14ac:dyDescent="0.25">
      <c r="A6" s="47" t="s">
        <v>261</v>
      </c>
      <c r="B6" s="97"/>
      <c r="C6" s="97"/>
      <c r="D6" s="97"/>
      <c r="E6" s="97"/>
      <c r="F6" s="99"/>
    </row>
    <row r="7" spans="1:6" ht="30" customHeight="1" x14ac:dyDescent="0.25">
      <c r="A7" s="47" t="s">
        <v>49</v>
      </c>
      <c r="B7" s="97"/>
      <c r="C7" s="97"/>
      <c r="D7" s="97"/>
      <c r="E7" s="97"/>
      <c r="F7" s="99"/>
    </row>
    <row r="8" spans="1:6" ht="30" customHeight="1" x14ac:dyDescent="0.25">
      <c r="A8" s="47" t="s">
        <v>50</v>
      </c>
      <c r="B8" s="97"/>
      <c r="C8" s="97"/>
      <c r="D8" s="97"/>
      <c r="E8" s="97"/>
      <c r="F8" s="99"/>
    </row>
    <row r="9" spans="1:6" ht="30" customHeight="1" x14ac:dyDescent="0.25">
      <c r="A9" s="47" t="s">
        <v>52</v>
      </c>
      <c r="B9" s="97"/>
      <c r="C9" s="97"/>
      <c r="D9" s="97"/>
      <c r="E9" s="97"/>
      <c r="F9" s="99"/>
    </row>
    <row r="10" spans="1:6" ht="30" customHeight="1" x14ac:dyDescent="0.25">
      <c r="A10" s="47" t="s">
        <v>51</v>
      </c>
      <c r="B10" s="97"/>
      <c r="C10" s="97"/>
      <c r="D10" s="97"/>
      <c r="E10" s="97"/>
      <c r="F10" s="99"/>
    </row>
    <row r="11" spans="1:6" ht="30" customHeight="1" x14ac:dyDescent="0.25">
      <c r="A11" s="47" t="s">
        <v>53</v>
      </c>
      <c r="B11" s="97"/>
      <c r="C11" s="97"/>
      <c r="D11" s="97"/>
      <c r="E11" s="97"/>
      <c r="F11" s="99"/>
    </row>
    <row r="12" spans="1:6" ht="30" customHeight="1" x14ac:dyDescent="0.25">
      <c r="A12" s="47" t="s">
        <v>57</v>
      </c>
      <c r="B12" s="97"/>
      <c r="C12" s="97"/>
      <c r="D12" s="97"/>
      <c r="E12" s="97"/>
      <c r="F12" s="98"/>
    </row>
    <row r="13" spans="1:6" ht="30" customHeight="1" x14ac:dyDescent="0.25">
      <c r="A13" s="47" t="s">
        <v>54</v>
      </c>
      <c r="B13" s="97"/>
      <c r="C13" s="97"/>
      <c r="D13" s="97"/>
      <c r="E13" s="97"/>
      <c r="F13" s="98"/>
    </row>
    <row r="14" spans="1:6" ht="30" customHeight="1" x14ac:dyDescent="0.25">
      <c r="A14" s="47" t="s">
        <v>55</v>
      </c>
      <c r="B14" s="97"/>
      <c r="C14" s="97"/>
      <c r="D14" s="97"/>
      <c r="E14" s="97"/>
      <c r="F14" s="98"/>
    </row>
    <row r="15" spans="1:6" ht="30" customHeight="1" x14ac:dyDescent="0.25">
      <c r="A15" s="47" t="s">
        <v>56</v>
      </c>
      <c r="B15" s="97"/>
      <c r="C15" s="97"/>
      <c r="D15" s="97"/>
      <c r="E15" s="97"/>
      <c r="F15" s="98"/>
    </row>
    <row r="16" spans="1:6" ht="30" customHeight="1" x14ac:dyDescent="0.25">
      <c r="A16" s="47" t="s">
        <v>58</v>
      </c>
      <c r="B16" s="97"/>
      <c r="C16" s="97"/>
      <c r="D16" s="97"/>
      <c r="E16" s="97"/>
      <c r="F16" s="98"/>
    </row>
    <row r="17" spans="1:6" ht="30" customHeight="1" x14ac:dyDescent="0.25">
      <c r="A17" s="47" t="s">
        <v>59</v>
      </c>
      <c r="B17" s="97"/>
      <c r="C17" s="97"/>
      <c r="D17" s="97"/>
      <c r="E17" s="97"/>
      <c r="F17" s="98"/>
    </row>
    <row r="18" spans="1:6" ht="30" customHeight="1" x14ac:dyDescent="0.25">
      <c r="A18" s="47" t="s">
        <v>62</v>
      </c>
      <c r="B18" s="97"/>
      <c r="C18" s="97"/>
      <c r="D18" s="97"/>
      <c r="E18" s="97"/>
      <c r="F18" s="98"/>
    </row>
    <row r="19" spans="1:6" ht="30" customHeight="1" x14ac:dyDescent="0.25">
      <c r="A19" s="47" t="s">
        <v>60</v>
      </c>
      <c r="B19" s="97"/>
      <c r="C19" s="97"/>
      <c r="D19" s="97"/>
      <c r="E19" s="97"/>
      <c r="F19" s="98"/>
    </row>
    <row r="20" spans="1:6" ht="30" customHeight="1" x14ac:dyDescent="0.25">
      <c r="A20" s="47" t="s">
        <v>61</v>
      </c>
      <c r="B20" s="97"/>
      <c r="C20" s="97"/>
      <c r="D20" s="97"/>
      <c r="E20" s="97"/>
      <c r="F20" s="98"/>
    </row>
    <row r="21" spans="1:6" ht="30" customHeight="1" x14ac:dyDescent="0.25">
      <c r="A21" s="47" t="s">
        <v>67</v>
      </c>
      <c r="B21" s="97"/>
      <c r="C21" s="97"/>
      <c r="D21" s="97"/>
      <c r="E21" s="97"/>
      <c r="F21" s="98"/>
    </row>
    <row r="22" spans="1:6" ht="30" customHeight="1" x14ac:dyDescent="0.25">
      <c r="A22" s="47" t="s">
        <v>63</v>
      </c>
      <c r="B22" s="97"/>
      <c r="C22" s="97"/>
      <c r="D22" s="97"/>
      <c r="E22" s="97"/>
      <c r="F22" s="98"/>
    </row>
    <row r="23" spans="1:6" ht="30" customHeight="1" x14ac:dyDescent="0.25">
      <c r="A23" s="47" t="s">
        <v>66</v>
      </c>
      <c r="B23" s="97"/>
      <c r="C23" s="97"/>
      <c r="D23" s="97"/>
      <c r="E23" s="97"/>
      <c r="F23" s="98"/>
    </row>
    <row r="24" spans="1:6" ht="30" customHeight="1" x14ac:dyDescent="0.25">
      <c r="A24" s="47" t="s">
        <v>64</v>
      </c>
      <c r="B24" s="97"/>
      <c r="C24" s="97"/>
      <c r="D24" s="97"/>
      <c r="E24" s="97"/>
      <c r="F24" s="98"/>
    </row>
    <row r="25" spans="1:6" ht="30" customHeight="1" x14ac:dyDescent="0.25">
      <c r="A25" s="47" t="s">
        <v>264</v>
      </c>
      <c r="B25" s="97"/>
      <c r="C25" s="97"/>
      <c r="D25" s="97"/>
      <c r="E25" s="97"/>
      <c r="F25" s="98"/>
    </row>
    <row r="26" spans="1:6" ht="30" customHeight="1" x14ac:dyDescent="0.25">
      <c r="A26" s="47" t="s">
        <v>68</v>
      </c>
      <c r="B26" s="97"/>
      <c r="C26" s="97"/>
      <c r="D26" s="97"/>
      <c r="E26" s="97"/>
      <c r="F26" s="98"/>
    </row>
    <row r="27" spans="1:6" ht="30" customHeight="1" x14ac:dyDescent="0.25">
      <c r="A27" s="47" t="s">
        <v>65</v>
      </c>
      <c r="B27" s="97"/>
      <c r="C27" s="97"/>
      <c r="D27" s="97"/>
      <c r="E27" s="97"/>
      <c r="F27" s="98"/>
    </row>
    <row r="28" spans="1:6" ht="30" customHeight="1" x14ac:dyDescent="0.25">
      <c r="A28" s="47" t="s">
        <v>262</v>
      </c>
      <c r="B28" s="97"/>
      <c r="C28" s="97"/>
      <c r="D28" s="97"/>
      <c r="E28" s="97"/>
      <c r="F28" s="98"/>
    </row>
    <row r="29" spans="1:6" ht="30" customHeight="1" x14ac:dyDescent="0.25">
      <c r="A29" s="47" t="s">
        <v>263</v>
      </c>
      <c r="B29" s="97"/>
      <c r="C29" s="97"/>
      <c r="D29" s="97"/>
      <c r="E29" s="97"/>
      <c r="F29" s="98"/>
    </row>
    <row r="30" spans="1:6" ht="30" customHeight="1" x14ac:dyDescent="0.25">
      <c r="A30" s="47" t="s">
        <v>69</v>
      </c>
      <c r="B30" s="97"/>
      <c r="C30" s="97"/>
      <c r="D30" s="97"/>
      <c r="E30" s="97"/>
      <c r="F30" s="98"/>
    </row>
    <row r="31" spans="1:6" ht="30" customHeight="1" x14ac:dyDescent="0.25">
      <c r="A31" s="47" t="s">
        <v>70</v>
      </c>
      <c r="B31" s="97"/>
      <c r="C31" s="97"/>
      <c r="D31" s="97"/>
      <c r="E31" s="97"/>
      <c r="F31" s="98"/>
    </row>
    <row r="32" spans="1:6" ht="30" customHeight="1" x14ac:dyDescent="0.25">
      <c r="A32" s="47" t="s">
        <v>71</v>
      </c>
      <c r="B32" s="97"/>
      <c r="C32" s="97"/>
      <c r="D32" s="97"/>
      <c r="E32" s="97"/>
      <c r="F32" s="98"/>
    </row>
    <row r="33" spans="1:6" ht="30" customHeight="1" x14ac:dyDescent="0.25">
      <c r="A33" s="47" t="s">
        <v>265</v>
      </c>
      <c r="B33" s="97"/>
      <c r="C33" s="97"/>
      <c r="D33" s="97"/>
      <c r="E33" s="97"/>
      <c r="F33" s="98"/>
    </row>
    <row r="34" spans="1:6" ht="30" customHeight="1" x14ac:dyDescent="0.25">
      <c r="A34" s="47" t="s">
        <v>75</v>
      </c>
      <c r="B34" s="97"/>
      <c r="C34" s="97"/>
      <c r="D34" s="97"/>
      <c r="E34" s="97"/>
      <c r="F34" s="98"/>
    </row>
    <row r="35" spans="1:6" ht="30" customHeight="1" x14ac:dyDescent="0.25">
      <c r="A35" s="47" t="s">
        <v>72</v>
      </c>
      <c r="B35" s="97"/>
      <c r="C35" s="97"/>
      <c r="D35" s="97"/>
      <c r="E35" s="97"/>
      <c r="F35" s="98"/>
    </row>
    <row r="36" spans="1:6" ht="30" customHeight="1" x14ac:dyDescent="0.25">
      <c r="A36" s="47" t="s">
        <v>73</v>
      </c>
      <c r="B36" s="97"/>
      <c r="C36" s="97"/>
      <c r="D36" s="97"/>
      <c r="E36" s="97"/>
      <c r="F36" s="98"/>
    </row>
    <row r="37" spans="1:6" ht="30" customHeight="1" x14ac:dyDescent="0.25">
      <c r="A37" s="47" t="s">
        <v>74</v>
      </c>
      <c r="B37" s="97"/>
      <c r="C37" s="97"/>
      <c r="D37" s="97"/>
      <c r="E37" s="97"/>
      <c r="F37" s="98"/>
    </row>
    <row r="38" spans="1:6" ht="30" customHeight="1" x14ac:dyDescent="0.25">
      <c r="A38" s="47" t="s">
        <v>266</v>
      </c>
      <c r="B38" s="97"/>
      <c r="C38" s="97"/>
      <c r="D38" s="97"/>
      <c r="E38" s="97"/>
      <c r="F38" s="98"/>
    </row>
    <row r="39" spans="1:6" ht="30" customHeight="1" x14ac:dyDescent="0.25">
      <c r="A39" s="47" t="s">
        <v>76</v>
      </c>
      <c r="B39" s="97"/>
      <c r="C39" s="97"/>
      <c r="D39" s="97"/>
      <c r="E39" s="97"/>
      <c r="F39" s="98"/>
    </row>
    <row r="40" spans="1:6" ht="30" customHeight="1" x14ac:dyDescent="0.25">
      <c r="A40" s="83" t="s">
        <v>79</v>
      </c>
      <c r="B40" s="100"/>
      <c r="C40" s="100"/>
      <c r="D40" s="100"/>
      <c r="E40" s="100"/>
      <c r="F40" s="101"/>
    </row>
    <row r="41" spans="1:6" ht="30" customHeight="1" x14ac:dyDescent="0.25">
      <c r="A41" s="83" t="s">
        <v>77</v>
      </c>
      <c r="B41" s="100"/>
      <c r="C41" s="100"/>
      <c r="D41" s="100"/>
      <c r="E41" s="100"/>
      <c r="F41" s="101"/>
    </row>
    <row r="42" spans="1:6" ht="30" customHeight="1" x14ac:dyDescent="0.25">
      <c r="A42" s="83" t="s">
        <v>78</v>
      </c>
      <c r="B42" s="100"/>
      <c r="C42" s="100"/>
      <c r="D42" s="100"/>
      <c r="E42" s="100"/>
      <c r="F42" s="101"/>
    </row>
    <row r="43" spans="1:6" ht="30" customHeight="1" x14ac:dyDescent="0.25">
      <c r="A43" s="83" t="s">
        <v>267</v>
      </c>
      <c r="B43" s="100"/>
      <c r="C43" s="100"/>
      <c r="D43" s="100"/>
      <c r="E43" s="100"/>
      <c r="F43" s="101"/>
    </row>
    <row r="44" spans="1:6" ht="30" customHeight="1" x14ac:dyDescent="0.25">
      <c r="A44" s="83" t="s">
        <v>85</v>
      </c>
      <c r="B44" s="100"/>
      <c r="C44" s="100"/>
      <c r="D44" s="100"/>
      <c r="E44" s="100"/>
      <c r="F44" s="101"/>
    </row>
    <row r="45" spans="1:6" ht="30" customHeight="1" x14ac:dyDescent="0.25">
      <c r="A45" s="47" t="s">
        <v>80</v>
      </c>
      <c r="B45" s="100"/>
      <c r="C45" s="100"/>
      <c r="D45" s="100"/>
      <c r="E45" s="100"/>
      <c r="F45" s="101"/>
    </row>
    <row r="46" spans="1:6" ht="30" customHeight="1" x14ac:dyDescent="0.25">
      <c r="A46" s="47" t="s">
        <v>81</v>
      </c>
      <c r="B46" s="100"/>
      <c r="C46" s="100"/>
      <c r="D46" s="100"/>
      <c r="E46" s="100"/>
      <c r="F46" s="101"/>
    </row>
    <row r="47" spans="1:6" ht="30" customHeight="1" x14ac:dyDescent="0.25">
      <c r="A47" s="47" t="s">
        <v>82</v>
      </c>
      <c r="B47" s="100"/>
      <c r="C47" s="100"/>
      <c r="D47" s="100"/>
      <c r="E47" s="100"/>
      <c r="F47" s="101"/>
    </row>
    <row r="48" spans="1:6" ht="30" customHeight="1" x14ac:dyDescent="0.25">
      <c r="A48" s="47" t="s">
        <v>83</v>
      </c>
      <c r="B48" s="100"/>
      <c r="C48" s="100"/>
      <c r="D48" s="100"/>
      <c r="E48" s="100"/>
      <c r="F48" s="101"/>
    </row>
    <row r="49" spans="1:6" ht="30" customHeight="1" x14ac:dyDescent="0.25">
      <c r="A49" s="47" t="s">
        <v>84</v>
      </c>
      <c r="B49" s="100"/>
      <c r="C49" s="100"/>
      <c r="D49" s="100"/>
      <c r="E49" s="100"/>
      <c r="F49" s="101"/>
    </row>
    <row r="50" spans="1:6" ht="30" customHeight="1" x14ac:dyDescent="0.25">
      <c r="A50" s="47" t="s">
        <v>86</v>
      </c>
      <c r="B50" s="100"/>
      <c r="C50" s="100"/>
      <c r="D50" s="100"/>
      <c r="E50" s="100"/>
      <c r="F50" s="101"/>
    </row>
    <row r="51" spans="1:6" ht="30" customHeight="1" x14ac:dyDescent="0.25">
      <c r="A51" s="47" t="s">
        <v>241</v>
      </c>
      <c r="B51" s="100"/>
      <c r="C51" s="100"/>
      <c r="D51" s="100"/>
      <c r="E51" s="100"/>
      <c r="F51" s="101"/>
    </row>
    <row r="52" spans="1:6" ht="30" customHeight="1" x14ac:dyDescent="0.25">
      <c r="A52" s="47" t="s">
        <v>87</v>
      </c>
      <c r="B52" s="100"/>
      <c r="C52" s="100"/>
      <c r="D52" s="100"/>
      <c r="E52" s="100"/>
      <c r="F52" s="101"/>
    </row>
    <row r="53" spans="1:6" ht="30" customHeight="1" x14ac:dyDescent="0.25">
      <c r="A53" s="47" t="s">
        <v>88</v>
      </c>
      <c r="B53" s="100"/>
      <c r="C53" s="100"/>
      <c r="D53" s="100"/>
      <c r="E53" s="100"/>
      <c r="F53" s="101"/>
    </row>
    <row r="54" spans="1:6" ht="43.5" customHeight="1" thickBot="1" x14ac:dyDescent="0.3">
      <c r="A54" s="151" t="s">
        <v>274</v>
      </c>
      <c r="B54" s="152"/>
      <c r="C54" s="152"/>
      <c r="D54" s="152"/>
      <c r="E54" s="152"/>
      <c r="F54" s="153"/>
    </row>
  </sheetData>
  <sheetProtection algorithmName="SHA-512" hashValue="4C7q3vfkC7EYGCzeqU6QAEEbGux+wq7u6Jclf7fkUNQzVSaAXM99sErYLTjsVaGRZHo/QrDaDyVacxokkYYh8w==" saltValue="9HotMx7BBJJPtdfwP4JuvQ==" spinCount="100000" sheet="1" objects="1" scenarios="1"/>
  <mergeCells count="4">
    <mergeCell ref="A1:F1"/>
    <mergeCell ref="A3:F3"/>
    <mergeCell ref="A54:F54"/>
    <mergeCell ref="A2:F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28"/>
  <sheetViews>
    <sheetView zoomScaleNormal="100" workbookViewId="0">
      <pane ySplit="3" topLeftCell="A4" activePane="bottomLeft" state="frozen"/>
      <selection pane="bottomLeft" sqref="A1:E1"/>
    </sheetView>
  </sheetViews>
  <sheetFormatPr baseColWidth="10" defaultColWidth="8.85546875" defaultRowHeight="15" x14ac:dyDescent="0.25"/>
  <cols>
    <col min="1" max="1" width="75.42578125" customWidth="1"/>
    <col min="5" max="5" width="36.42578125" customWidth="1"/>
  </cols>
  <sheetData>
    <row r="1" spans="1:5" ht="59.25" customHeight="1" x14ac:dyDescent="0.25">
      <c r="A1" s="164" t="s">
        <v>109</v>
      </c>
      <c r="B1" s="165"/>
      <c r="C1" s="165"/>
      <c r="D1" s="165"/>
      <c r="E1" s="166"/>
    </row>
    <row r="2" spans="1:5" ht="133.5" customHeight="1" x14ac:dyDescent="0.25">
      <c r="A2" s="154" t="s">
        <v>269</v>
      </c>
      <c r="B2" s="167"/>
      <c r="C2" s="167"/>
      <c r="D2" s="167"/>
      <c r="E2" s="168"/>
    </row>
    <row r="3" spans="1:5" ht="46.7" customHeight="1" x14ac:dyDescent="0.25">
      <c r="A3" s="53"/>
      <c r="B3" s="51" t="s">
        <v>89</v>
      </c>
      <c r="C3" s="51" t="s">
        <v>90</v>
      </c>
      <c r="D3" s="51" t="s">
        <v>91</v>
      </c>
      <c r="E3" s="54" t="s">
        <v>242</v>
      </c>
    </row>
    <row r="4" spans="1:5" x14ac:dyDescent="0.25">
      <c r="A4" s="169" t="s">
        <v>249</v>
      </c>
      <c r="B4" s="170"/>
      <c r="C4" s="170"/>
      <c r="D4" s="170"/>
      <c r="E4" s="171"/>
    </row>
    <row r="5" spans="1:5" x14ac:dyDescent="0.25">
      <c r="A5" s="172" t="s">
        <v>92</v>
      </c>
      <c r="B5" s="170"/>
      <c r="C5" s="170"/>
      <c r="D5" s="170"/>
      <c r="E5" s="171"/>
    </row>
    <row r="6" spans="1:5" ht="60" customHeight="1" x14ac:dyDescent="0.25">
      <c r="A6" s="114" t="s">
        <v>93</v>
      </c>
      <c r="B6" s="97"/>
      <c r="C6" s="97"/>
      <c r="D6" s="97"/>
      <c r="E6" s="102"/>
    </row>
    <row r="7" spans="1:5" ht="60" customHeight="1" x14ac:dyDescent="0.25">
      <c r="A7" s="114" t="s">
        <v>94</v>
      </c>
      <c r="B7" s="97"/>
      <c r="C7" s="97"/>
      <c r="D7" s="97"/>
      <c r="E7" s="102"/>
    </row>
    <row r="8" spans="1:5" ht="60" customHeight="1" x14ac:dyDescent="0.25">
      <c r="A8" s="114" t="s">
        <v>95</v>
      </c>
      <c r="B8" s="97"/>
      <c r="C8" s="97"/>
      <c r="D8" s="97"/>
      <c r="E8" s="102"/>
    </row>
    <row r="9" spans="1:5" ht="60" customHeight="1" x14ac:dyDescent="0.25">
      <c r="A9" s="114" t="s">
        <v>96</v>
      </c>
      <c r="B9" s="97"/>
      <c r="C9" s="97"/>
      <c r="D9" s="97"/>
      <c r="E9" s="102"/>
    </row>
    <row r="10" spans="1:5" ht="60" customHeight="1" x14ac:dyDescent="0.25">
      <c r="A10" s="114" t="s">
        <v>97</v>
      </c>
      <c r="B10" s="97"/>
      <c r="C10" s="97"/>
      <c r="D10" s="97"/>
      <c r="E10" s="102"/>
    </row>
    <row r="11" spans="1:5" ht="30" customHeight="1" x14ac:dyDescent="0.25">
      <c r="A11" s="160" t="s">
        <v>250</v>
      </c>
      <c r="B11" s="161"/>
      <c r="C11" s="161"/>
      <c r="D11" s="161"/>
      <c r="E11" s="162"/>
    </row>
    <row r="12" spans="1:5" ht="22.5" customHeight="1" x14ac:dyDescent="0.25">
      <c r="A12" s="163" t="s">
        <v>92</v>
      </c>
      <c r="B12" s="161"/>
      <c r="C12" s="161"/>
      <c r="D12" s="161"/>
      <c r="E12" s="162"/>
    </row>
    <row r="13" spans="1:5" ht="60" customHeight="1" x14ac:dyDescent="0.25">
      <c r="A13" s="114" t="s">
        <v>98</v>
      </c>
      <c r="B13" s="97"/>
      <c r="C13" s="97"/>
      <c r="D13" s="97"/>
      <c r="E13" s="102"/>
    </row>
    <row r="14" spans="1:5" ht="60" customHeight="1" x14ac:dyDescent="0.25">
      <c r="A14" s="114" t="s">
        <v>99</v>
      </c>
      <c r="B14" s="97"/>
      <c r="C14" s="97"/>
      <c r="D14" s="97"/>
      <c r="E14" s="102"/>
    </row>
    <row r="15" spans="1:5" ht="60" customHeight="1" x14ac:dyDescent="0.25">
      <c r="A15" s="114" t="s">
        <v>100</v>
      </c>
      <c r="B15" s="97"/>
      <c r="C15" s="97"/>
      <c r="D15" s="97"/>
      <c r="E15" s="102"/>
    </row>
    <row r="16" spans="1:5" ht="60" customHeight="1" x14ac:dyDescent="0.25">
      <c r="A16" s="114" t="s">
        <v>101</v>
      </c>
      <c r="B16" s="97"/>
      <c r="C16" s="97"/>
      <c r="D16" s="97"/>
      <c r="E16" s="102"/>
    </row>
    <row r="17" spans="1:5" ht="30" customHeight="1" x14ac:dyDescent="0.25">
      <c r="A17" s="160" t="s">
        <v>251</v>
      </c>
      <c r="B17" s="161"/>
      <c r="C17" s="161"/>
      <c r="D17" s="161"/>
      <c r="E17" s="162"/>
    </row>
    <row r="18" spans="1:5" ht="21.75" customHeight="1" x14ac:dyDescent="0.25">
      <c r="A18" s="163" t="s">
        <v>92</v>
      </c>
      <c r="B18" s="161"/>
      <c r="C18" s="161"/>
      <c r="D18" s="161"/>
      <c r="E18" s="162"/>
    </row>
    <row r="19" spans="1:5" ht="60" customHeight="1" x14ac:dyDescent="0.25">
      <c r="A19" s="114" t="s">
        <v>102</v>
      </c>
      <c r="B19" s="97"/>
      <c r="C19" s="97"/>
      <c r="D19" s="97"/>
      <c r="E19" s="102"/>
    </row>
    <row r="20" spans="1:5" ht="60" customHeight="1" x14ac:dyDescent="0.25">
      <c r="A20" s="114" t="s">
        <v>103</v>
      </c>
      <c r="B20" s="97"/>
      <c r="C20" s="97"/>
      <c r="D20" s="97"/>
      <c r="E20" s="102"/>
    </row>
    <row r="21" spans="1:5" ht="60" customHeight="1" x14ac:dyDescent="0.25">
      <c r="A21" s="114" t="s">
        <v>104</v>
      </c>
      <c r="B21" s="97"/>
      <c r="C21" s="97"/>
      <c r="D21" s="97"/>
      <c r="E21" s="102"/>
    </row>
    <row r="22" spans="1:5" ht="30" customHeight="1" x14ac:dyDescent="0.25">
      <c r="A22" s="160" t="s">
        <v>235</v>
      </c>
      <c r="B22" s="161"/>
      <c r="C22" s="161"/>
      <c r="D22" s="161"/>
      <c r="E22" s="162"/>
    </row>
    <row r="23" spans="1:5" ht="22.5" customHeight="1" x14ac:dyDescent="0.25">
      <c r="A23" s="163" t="s">
        <v>92</v>
      </c>
      <c r="B23" s="161"/>
      <c r="C23" s="161"/>
      <c r="D23" s="161"/>
      <c r="E23" s="162"/>
    </row>
    <row r="24" spans="1:5" ht="60" customHeight="1" x14ac:dyDescent="0.25">
      <c r="A24" s="114" t="s">
        <v>105</v>
      </c>
      <c r="B24" s="97"/>
      <c r="C24" s="97"/>
      <c r="D24" s="97"/>
      <c r="E24" s="102"/>
    </row>
    <row r="25" spans="1:5" ht="60" customHeight="1" x14ac:dyDescent="0.25">
      <c r="A25" s="114" t="s">
        <v>106</v>
      </c>
      <c r="B25" s="97"/>
      <c r="C25" s="97"/>
      <c r="D25" s="97"/>
      <c r="E25" s="102"/>
    </row>
    <row r="26" spans="1:5" ht="60" customHeight="1" x14ac:dyDescent="0.25">
      <c r="A26" s="114" t="s">
        <v>107</v>
      </c>
      <c r="B26" s="97"/>
      <c r="C26" s="97"/>
      <c r="D26" s="97"/>
      <c r="E26" s="102"/>
    </row>
    <row r="27" spans="1:5" ht="60" customHeight="1" thickBot="1" x14ac:dyDescent="0.3">
      <c r="A27" s="115" t="s">
        <v>108</v>
      </c>
      <c r="B27" s="112"/>
      <c r="C27" s="112"/>
      <c r="D27" s="112"/>
      <c r="E27" s="113"/>
    </row>
    <row r="28" spans="1:5" ht="43.5" customHeight="1" thickBot="1" x14ac:dyDescent="0.3">
      <c r="A28" s="157" t="s">
        <v>243</v>
      </c>
      <c r="B28" s="158"/>
      <c r="C28" s="158"/>
      <c r="D28" s="158"/>
      <c r="E28" s="159"/>
    </row>
  </sheetData>
  <sheetProtection algorithmName="SHA-512" hashValue="+3SGvKKuLdk7Z/1aETP9NCkEmHdzHnQcdsgO5I09SXPXiv9YWvUePs4k+Wg8MaQ9YecfFAnuDbtw01E46ACZgw==" saltValue="34gxXuzZR347rs8GEMjetg==" spinCount="100000" sheet="1" objects="1" scenarios="1"/>
  <mergeCells count="11">
    <mergeCell ref="A1:E1"/>
    <mergeCell ref="A2:E2"/>
    <mergeCell ref="A4:E4"/>
    <mergeCell ref="A5:E5"/>
    <mergeCell ref="A18:E18"/>
    <mergeCell ref="A17:E17"/>
    <mergeCell ref="A28:E28"/>
    <mergeCell ref="A22:E22"/>
    <mergeCell ref="A23:E23"/>
    <mergeCell ref="A11:E11"/>
    <mergeCell ref="A12:E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83"/>
  <sheetViews>
    <sheetView zoomScaleNormal="100" workbookViewId="0">
      <pane ySplit="7" topLeftCell="A20" activePane="bottomLeft" state="frozen"/>
      <selection pane="bottomLeft" sqref="A1:G1"/>
    </sheetView>
  </sheetViews>
  <sheetFormatPr baseColWidth="10" defaultColWidth="8.85546875" defaultRowHeight="15" x14ac:dyDescent="0.25"/>
  <cols>
    <col min="1" max="1" width="70.28515625" customWidth="1"/>
  </cols>
  <sheetData>
    <row r="1" spans="1:7" ht="67.5" customHeight="1" x14ac:dyDescent="0.25">
      <c r="A1" s="173" t="s">
        <v>194</v>
      </c>
      <c r="B1" s="174"/>
      <c r="C1" s="174"/>
      <c r="D1" s="174"/>
      <c r="E1" s="174"/>
      <c r="F1" s="174"/>
      <c r="G1" s="175"/>
    </row>
    <row r="2" spans="1:7" ht="88.5" customHeight="1" x14ac:dyDescent="0.25">
      <c r="A2" s="176" t="s">
        <v>248</v>
      </c>
      <c r="B2" s="177"/>
      <c r="C2" s="177"/>
      <c r="D2" s="177"/>
      <c r="E2" s="177"/>
      <c r="F2" s="177"/>
      <c r="G2" s="178"/>
    </row>
    <row r="3" spans="1:7" ht="25.15" customHeight="1" x14ac:dyDescent="0.25">
      <c r="A3" s="44" t="s">
        <v>240</v>
      </c>
      <c r="B3" s="181" t="s">
        <v>110</v>
      </c>
      <c r="C3" s="181"/>
      <c r="D3" s="181"/>
      <c r="E3" s="181"/>
      <c r="F3" s="181"/>
      <c r="G3" s="57"/>
    </row>
    <row r="4" spans="1:7" ht="18" customHeight="1" x14ac:dyDescent="0.25">
      <c r="A4" s="58" t="s">
        <v>111</v>
      </c>
      <c r="B4" s="182" t="s">
        <v>114</v>
      </c>
      <c r="C4" s="182" t="s">
        <v>115</v>
      </c>
      <c r="D4" s="182" t="s">
        <v>116</v>
      </c>
      <c r="E4" s="182" t="s">
        <v>117</v>
      </c>
      <c r="F4" s="182" t="s">
        <v>118</v>
      </c>
      <c r="G4" s="179" t="s">
        <v>193</v>
      </c>
    </row>
    <row r="5" spans="1:7" ht="18" customHeight="1" x14ac:dyDescent="0.25">
      <c r="A5" s="58" t="s">
        <v>112</v>
      </c>
      <c r="B5" s="182"/>
      <c r="C5" s="182"/>
      <c r="D5" s="182"/>
      <c r="E5" s="182"/>
      <c r="F5" s="182"/>
      <c r="G5" s="179"/>
    </row>
    <row r="6" spans="1:7" ht="22.5" customHeight="1" x14ac:dyDescent="0.25">
      <c r="A6" s="58" t="s">
        <v>113</v>
      </c>
      <c r="B6" s="182"/>
      <c r="C6" s="182"/>
      <c r="D6" s="182"/>
      <c r="E6" s="182"/>
      <c r="F6" s="182"/>
      <c r="G6" s="179"/>
    </row>
    <row r="7" spans="1:7" ht="21.75" customHeight="1" thickBot="1" x14ac:dyDescent="0.3">
      <c r="A7" s="60" t="s">
        <v>239</v>
      </c>
      <c r="B7" s="183"/>
      <c r="C7" s="183"/>
      <c r="D7" s="183"/>
      <c r="E7" s="183"/>
      <c r="F7" s="183"/>
      <c r="G7" s="180"/>
    </row>
    <row r="8" spans="1:7" ht="30" customHeight="1" x14ac:dyDescent="0.25">
      <c r="A8" s="125" t="s">
        <v>119</v>
      </c>
      <c r="B8" s="128"/>
      <c r="C8" s="129"/>
      <c r="D8" s="129"/>
      <c r="E8" s="129"/>
      <c r="F8" s="129"/>
      <c r="G8" s="130"/>
    </row>
    <row r="9" spans="1:7" ht="30" customHeight="1" x14ac:dyDescent="0.25">
      <c r="A9" s="125" t="s">
        <v>120</v>
      </c>
      <c r="B9" s="131"/>
      <c r="C9" s="103"/>
      <c r="D9" s="103"/>
      <c r="E9" s="103"/>
      <c r="F9" s="103"/>
      <c r="G9" s="105"/>
    </row>
    <row r="10" spans="1:7" ht="30" customHeight="1" x14ac:dyDescent="0.25">
      <c r="A10" s="126" t="s">
        <v>121</v>
      </c>
      <c r="B10" s="131"/>
      <c r="C10" s="103"/>
      <c r="D10" s="103"/>
      <c r="E10" s="103"/>
      <c r="F10" s="103"/>
      <c r="G10" s="104"/>
    </row>
    <row r="11" spans="1:7" ht="30" customHeight="1" x14ac:dyDescent="0.25">
      <c r="A11" s="126" t="s">
        <v>122</v>
      </c>
      <c r="B11" s="131"/>
      <c r="C11" s="103"/>
      <c r="D11" s="103"/>
      <c r="E11" s="103"/>
      <c r="F11" s="103"/>
      <c r="G11" s="105"/>
    </row>
    <row r="12" spans="1:7" ht="30" customHeight="1" x14ac:dyDescent="0.25">
      <c r="A12" s="125" t="s">
        <v>123</v>
      </c>
      <c r="B12" s="131"/>
      <c r="C12" s="103"/>
      <c r="D12" s="103"/>
      <c r="E12" s="103"/>
      <c r="F12" s="103"/>
      <c r="G12" s="104"/>
    </row>
    <row r="13" spans="1:7" ht="30" customHeight="1" x14ac:dyDescent="0.25">
      <c r="A13" s="125" t="s">
        <v>124</v>
      </c>
      <c r="B13" s="131"/>
      <c r="C13" s="103"/>
      <c r="D13" s="103"/>
      <c r="E13" s="103"/>
      <c r="F13" s="103"/>
      <c r="G13" s="105"/>
    </row>
    <row r="14" spans="1:7" ht="30" customHeight="1" x14ac:dyDescent="0.25">
      <c r="A14" s="126" t="s">
        <v>125</v>
      </c>
      <c r="B14" s="131"/>
      <c r="C14" s="103"/>
      <c r="D14" s="103"/>
      <c r="E14" s="103"/>
      <c r="F14" s="103"/>
      <c r="G14" s="104"/>
    </row>
    <row r="15" spans="1:7" ht="30" customHeight="1" x14ac:dyDescent="0.25">
      <c r="A15" s="126" t="s">
        <v>126</v>
      </c>
      <c r="B15" s="131"/>
      <c r="C15" s="103"/>
      <c r="D15" s="103"/>
      <c r="E15" s="103"/>
      <c r="F15" s="103"/>
      <c r="G15" s="105"/>
    </row>
    <row r="16" spans="1:7" ht="30" customHeight="1" x14ac:dyDescent="0.25">
      <c r="A16" s="125" t="s">
        <v>127</v>
      </c>
      <c r="B16" s="131"/>
      <c r="C16" s="103"/>
      <c r="D16" s="103"/>
      <c r="E16" s="103"/>
      <c r="F16" s="103"/>
      <c r="G16" s="104"/>
    </row>
    <row r="17" spans="1:7" ht="30" customHeight="1" x14ac:dyDescent="0.25">
      <c r="A17" s="125" t="s">
        <v>128</v>
      </c>
      <c r="B17" s="131"/>
      <c r="C17" s="103"/>
      <c r="D17" s="103"/>
      <c r="E17" s="103"/>
      <c r="F17" s="103"/>
      <c r="G17" s="105"/>
    </row>
    <row r="18" spans="1:7" ht="30" customHeight="1" x14ac:dyDescent="0.25">
      <c r="A18" s="126" t="s">
        <v>129</v>
      </c>
      <c r="B18" s="131"/>
      <c r="C18" s="103"/>
      <c r="D18" s="103"/>
      <c r="E18" s="103"/>
      <c r="F18" s="103"/>
      <c r="G18" s="104"/>
    </row>
    <row r="19" spans="1:7" ht="30" customHeight="1" x14ac:dyDescent="0.25">
      <c r="A19" s="126" t="s">
        <v>130</v>
      </c>
      <c r="B19" s="131"/>
      <c r="C19" s="103"/>
      <c r="D19" s="103"/>
      <c r="E19" s="103"/>
      <c r="F19" s="103"/>
      <c r="G19" s="105"/>
    </row>
    <row r="20" spans="1:7" ht="30" customHeight="1" x14ac:dyDescent="0.25">
      <c r="A20" s="125" t="s">
        <v>131</v>
      </c>
      <c r="B20" s="131"/>
      <c r="C20" s="103"/>
      <c r="D20" s="103"/>
      <c r="E20" s="103"/>
      <c r="F20" s="103"/>
      <c r="G20" s="104"/>
    </row>
    <row r="21" spans="1:7" ht="30" customHeight="1" x14ac:dyDescent="0.25">
      <c r="A21" s="125" t="s">
        <v>132</v>
      </c>
      <c r="B21" s="131"/>
      <c r="C21" s="103"/>
      <c r="D21" s="103"/>
      <c r="E21" s="103"/>
      <c r="F21" s="103"/>
      <c r="G21" s="105"/>
    </row>
    <row r="22" spans="1:7" ht="30" customHeight="1" x14ac:dyDescent="0.25">
      <c r="A22" s="126" t="s">
        <v>133</v>
      </c>
      <c r="B22" s="131"/>
      <c r="C22" s="103"/>
      <c r="D22" s="103"/>
      <c r="E22" s="103"/>
      <c r="F22" s="103"/>
      <c r="G22" s="104"/>
    </row>
    <row r="23" spans="1:7" ht="30" customHeight="1" x14ac:dyDescent="0.25">
      <c r="A23" s="126" t="s">
        <v>134</v>
      </c>
      <c r="B23" s="131"/>
      <c r="C23" s="103"/>
      <c r="D23" s="103"/>
      <c r="E23" s="103"/>
      <c r="F23" s="103"/>
      <c r="G23" s="105"/>
    </row>
    <row r="24" spans="1:7" ht="30" customHeight="1" x14ac:dyDescent="0.25">
      <c r="A24" s="125" t="s">
        <v>135</v>
      </c>
      <c r="B24" s="131"/>
      <c r="C24" s="103"/>
      <c r="D24" s="103"/>
      <c r="E24" s="103"/>
      <c r="F24" s="103"/>
      <c r="G24" s="104"/>
    </row>
    <row r="25" spans="1:7" ht="30" customHeight="1" x14ac:dyDescent="0.25">
      <c r="A25" s="125" t="s">
        <v>136</v>
      </c>
      <c r="B25" s="131"/>
      <c r="C25" s="103"/>
      <c r="D25" s="103"/>
      <c r="E25" s="103"/>
      <c r="F25" s="103"/>
      <c r="G25" s="105"/>
    </row>
    <row r="26" spans="1:7" ht="30" customHeight="1" x14ac:dyDescent="0.25">
      <c r="A26" s="126" t="s">
        <v>137</v>
      </c>
      <c r="B26" s="131"/>
      <c r="C26" s="103"/>
      <c r="D26" s="103"/>
      <c r="E26" s="103"/>
      <c r="F26" s="103"/>
      <c r="G26" s="104"/>
    </row>
    <row r="27" spans="1:7" ht="30" customHeight="1" x14ac:dyDescent="0.25">
      <c r="A27" s="126" t="s">
        <v>138</v>
      </c>
      <c r="B27" s="131"/>
      <c r="C27" s="103"/>
      <c r="D27" s="103"/>
      <c r="E27" s="103"/>
      <c r="F27" s="103"/>
      <c r="G27" s="105"/>
    </row>
    <row r="28" spans="1:7" ht="30" customHeight="1" x14ac:dyDescent="0.25">
      <c r="A28" s="125" t="s">
        <v>139</v>
      </c>
      <c r="B28" s="131"/>
      <c r="C28" s="103"/>
      <c r="D28" s="103"/>
      <c r="E28" s="103"/>
      <c r="F28" s="103"/>
      <c r="G28" s="104"/>
    </row>
    <row r="29" spans="1:7" ht="30" customHeight="1" x14ac:dyDescent="0.25">
      <c r="A29" s="125" t="s">
        <v>140</v>
      </c>
      <c r="B29" s="131"/>
      <c r="C29" s="103"/>
      <c r="D29" s="103"/>
      <c r="E29" s="103"/>
      <c r="F29" s="103"/>
      <c r="G29" s="105"/>
    </row>
    <row r="30" spans="1:7" ht="30" customHeight="1" x14ac:dyDescent="0.25">
      <c r="A30" s="126" t="s">
        <v>141</v>
      </c>
      <c r="B30" s="131"/>
      <c r="C30" s="103"/>
      <c r="D30" s="103"/>
      <c r="E30" s="103"/>
      <c r="F30" s="103"/>
      <c r="G30" s="104"/>
    </row>
    <row r="31" spans="1:7" ht="30" customHeight="1" x14ac:dyDescent="0.25">
      <c r="A31" s="126" t="s">
        <v>142</v>
      </c>
      <c r="B31" s="131"/>
      <c r="C31" s="103"/>
      <c r="D31" s="103"/>
      <c r="E31" s="103"/>
      <c r="F31" s="103"/>
      <c r="G31" s="105"/>
    </row>
    <row r="32" spans="1:7" ht="30" customHeight="1" x14ac:dyDescent="0.25">
      <c r="A32" s="125" t="s">
        <v>143</v>
      </c>
      <c r="B32" s="131"/>
      <c r="C32" s="103"/>
      <c r="D32" s="103"/>
      <c r="E32" s="103"/>
      <c r="F32" s="103"/>
      <c r="G32" s="104"/>
    </row>
    <row r="33" spans="1:7" ht="30" customHeight="1" x14ac:dyDescent="0.25">
      <c r="A33" s="125" t="s">
        <v>144</v>
      </c>
      <c r="B33" s="131"/>
      <c r="C33" s="103"/>
      <c r="D33" s="103"/>
      <c r="E33" s="103"/>
      <c r="F33" s="103"/>
      <c r="G33" s="105"/>
    </row>
    <row r="34" spans="1:7" ht="30" customHeight="1" x14ac:dyDescent="0.25">
      <c r="A34" s="126" t="s">
        <v>145</v>
      </c>
      <c r="B34" s="131"/>
      <c r="C34" s="103"/>
      <c r="D34" s="103"/>
      <c r="E34" s="103"/>
      <c r="F34" s="103"/>
      <c r="G34" s="104"/>
    </row>
    <row r="35" spans="1:7" ht="30" customHeight="1" x14ac:dyDescent="0.25">
      <c r="A35" s="126" t="s">
        <v>146</v>
      </c>
      <c r="B35" s="131"/>
      <c r="C35" s="103"/>
      <c r="D35" s="103"/>
      <c r="E35" s="103"/>
      <c r="F35" s="103"/>
      <c r="G35" s="105"/>
    </row>
    <row r="36" spans="1:7" ht="30" customHeight="1" x14ac:dyDescent="0.25">
      <c r="A36" s="125" t="s">
        <v>147</v>
      </c>
      <c r="B36" s="131"/>
      <c r="C36" s="103"/>
      <c r="D36" s="103"/>
      <c r="E36" s="103"/>
      <c r="F36" s="103"/>
      <c r="G36" s="104"/>
    </row>
    <row r="37" spans="1:7" ht="30" customHeight="1" x14ac:dyDescent="0.25">
      <c r="A37" s="125" t="s">
        <v>148</v>
      </c>
      <c r="B37" s="131"/>
      <c r="C37" s="103"/>
      <c r="D37" s="103"/>
      <c r="E37" s="103"/>
      <c r="F37" s="103"/>
      <c r="G37" s="105"/>
    </row>
    <row r="38" spans="1:7" ht="30" customHeight="1" x14ac:dyDescent="0.25">
      <c r="A38" s="126" t="s">
        <v>149</v>
      </c>
      <c r="B38" s="131"/>
      <c r="C38" s="103"/>
      <c r="D38" s="103"/>
      <c r="E38" s="103"/>
      <c r="F38" s="103"/>
      <c r="G38" s="104"/>
    </row>
    <row r="39" spans="1:7" ht="30" customHeight="1" x14ac:dyDescent="0.25">
      <c r="A39" s="126" t="s">
        <v>150</v>
      </c>
      <c r="B39" s="131"/>
      <c r="C39" s="103"/>
      <c r="D39" s="103"/>
      <c r="E39" s="103"/>
      <c r="F39" s="103"/>
      <c r="G39" s="105"/>
    </row>
    <row r="40" spans="1:7" ht="30" customHeight="1" x14ac:dyDescent="0.25">
      <c r="A40" s="125" t="s">
        <v>151</v>
      </c>
      <c r="B40" s="131"/>
      <c r="C40" s="103"/>
      <c r="D40" s="103"/>
      <c r="E40" s="103"/>
      <c r="F40" s="103"/>
      <c r="G40" s="104"/>
    </row>
    <row r="41" spans="1:7" ht="30" customHeight="1" x14ac:dyDescent="0.25">
      <c r="A41" s="125" t="s">
        <v>152</v>
      </c>
      <c r="B41" s="131"/>
      <c r="C41" s="103"/>
      <c r="D41" s="103"/>
      <c r="E41" s="103"/>
      <c r="F41" s="103"/>
      <c r="G41" s="105"/>
    </row>
    <row r="42" spans="1:7" ht="30" customHeight="1" x14ac:dyDescent="0.25">
      <c r="A42" s="126" t="s">
        <v>153</v>
      </c>
      <c r="B42" s="131"/>
      <c r="C42" s="103"/>
      <c r="D42" s="103"/>
      <c r="E42" s="103"/>
      <c r="F42" s="103"/>
      <c r="G42" s="104"/>
    </row>
    <row r="43" spans="1:7" ht="30" customHeight="1" x14ac:dyDescent="0.25">
      <c r="A43" s="126" t="s">
        <v>154</v>
      </c>
      <c r="B43" s="131"/>
      <c r="C43" s="103"/>
      <c r="D43" s="103"/>
      <c r="E43" s="103"/>
      <c r="F43" s="103"/>
      <c r="G43" s="105"/>
    </row>
    <row r="44" spans="1:7" ht="30" customHeight="1" x14ac:dyDescent="0.25">
      <c r="A44" s="125" t="s">
        <v>155</v>
      </c>
      <c r="B44" s="131"/>
      <c r="C44" s="103"/>
      <c r="D44" s="103"/>
      <c r="E44" s="103"/>
      <c r="F44" s="103"/>
      <c r="G44" s="104"/>
    </row>
    <row r="45" spans="1:7" ht="30" customHeight="1" x14ac:dyDescent="0.25">
      <c r="A45" s="125" t="s">
        <v>156</v>
      </c>
      <c r="B45" s="131"/>
      <c r="C45" s="103"/>
      <c r="D45" s="103"/>
      <c r="E45" s="103"/>
      <c r="F45" s="103"/>
      <c r="G45" s="105"/>
    </row>
    <row r="46" spans="1:7" ht="30" customHeight="1" x14ac:dyDescent="0.25">
      <c r="A46" s="126" t="s">
        <v>157</v>
      </c>
      <c r="B46" s="131"/>
      <c r="C46" s="103"/>
      <c r="D46" s="103"/>
      <c r="E46" s="103"/>
      <c r="F46" s="103"/>
      <c r="G46" s="104"/>
    </row>
    <row r="47" spans="1:7" ht="30" customHeight="1" x14ac:dyDescent="0.25">
      <c r="A47" s="126" t="s">
        <v>158</v>
      </c>
      <c r="B47" s="131"/>
      <c r="C47" s="103"/>
      <c r="D47" s="103"/>
      <c r="E47" s="103"/>
      <c r="F47" s="103"/>
      <c r="G47" s="105"/>
    </row>
    <row r="48" spans="1:7" ht="30" customHeight="1" x14ac:dyDescent="0.25">
      <c r="A48" s="125" t="s">
        <v>159</v>
      </c>
      <c r="B48" s="131"/>
      <c r="C48" s="103"/>
      <c r="D48" s="103"/>
      <c r="E48" s="103"/>
      <c r="F48" s="103"/>
      <c r="G48" s="104"/>
    </row>
    <row r="49" spans="1:7" ht="30" customHeight="1" x14ac:dyDescent="0.25">
      <c r="A49" s="125" t="s">
        <v>160</v>
      </c>
      <c r="B49" s="131"/>
      <c r="C49" s="103"/>
      <c r="D49" s="103"/>
      <c r="E49" s="103"/>
      <c r="F49" s="103"/>
      <c r="G49" s="105"/>
    </row>
    <row r="50" spans="1:7" ht="30" customHeight="1" x14ac:dyDescent="0.25">
      <c r="A50" s="126" t="s">
        <v>161</v>
      </c>
      <c r="B50" s="131"/>
      <c r="C50" s="103"/>
      <c r="D50" s="103"/>
      <c r="E50" s="103"/>
      <c r="F50" s="103"/>
      <c r="G50" s="104"/>
    </row>
    <row r="51" spans="1:7" ht="30" customHeight="1" x14ac:dyDescent="0.25">
      <c r="A51" s="126" t="s">
        <v>162</v>
      </c>
      <c r="B51" s="131"/>
      <c r="C51" s="103"/>
      <c r="D51" s="103"/>
      <c r="E51" s="103"/>
      <c r="F51" s="103"/>
      <c r="G51" s="105"/>
    </row>
    <row r="52" spans="1:7" ht="30" customHeight="1" x14ac:dyDescent="0.25">
      <c r="A52" s="125" t="s">
        <v>163</v>
      </c>
      <c r="B52" s="131"/>
      <c r="C52" s="103"/>
      <c r="D52" s="103"/>
      <c r="E52" s="103"/>
      <c r="F52" s="103"/>
      <c r="G52" s="104"/>
    </row>
    <row r="53" spans="1:7" ht="30" customHeight="1" x14ac:dyDescent="0.25">
      <c r="A53" s="125" t="s">
        <v>164</v>
      </c>
      <c r="B53" s="131"/>
      <c r="C53" s="103"/>
      <c r="D53" s="103"/>
      <c r="E53" s="103"/>
      <c r="F53" s="103"/>
      <c r="G53" s="105"/>
    </row>
    <row r="54" spans="1:7" ht="30" customHeight="1" x14ac:dyDescent="0.25">
      <c r="A54" s="126" t="s">
        <v>165</v>
      </c>
      <c r="B54" s="131"/>
      <c r="C54" s="103"/>
      <c r="D54" s="103"/>
      <c r="E54" s="103"/>
      <c r="F54" s="103"/>
      <c r="G54" s="104"/>
    </row>
    <row r="55" spans="1:7" ht="30" customHeight="1" x14ac:dyDescent="0.25">
      <c r="A55" s="126" t="s">
        <v>166</v>
      </c>
      <c r="B55" s="131"/>
      <c r="C55" s="103"/>
      <c r="D55" s="103"/>
      <c r="E55" s="103"/>
      <c r="F55" s="103"/>
      <c r="G55" s="105"/>
    </row>
    <row r="56" spans="1:7" ht="30" customHeight="1" x14ac:dyDescent="0.25">
      <c r="A56" s="125" t="s">
        <v>167</v>
      </c>
      <c r="B56" s="131"/>
      <c r="C56" s="103"/>
      <c r="D56" s="103"/>
      <c r="E56" s="103"/>
      <c r="F56" s="103"/>
      <c r="G56" s="104"/>
    </row>
    <row r="57" spans="1:7" ht="30" customHeight="1" x14ac:dyDescent="0.25">
      <c r="A57" s="125" t="s">
        <v>168</v>
      </c>
      <c r="B57" s="131"/>
      <c r="C57" s="103"/>
      <c r="D57" s="103"/>
      <c r="E57" s="103"/>
      <c r="F57" s="103"/>
      <c r="G57" s="105"/>
    </row>
    <row r="58" spans="1:7" ht="30" customHeight="1" x14ac:dyDescent="0.25">
      <c r="A58" s="126" t="s">
        <v>169</v>
      </c>
      <c r="B58" s="131"/>
      <c r="C58" s="103"/>
      <c r="D58" s="103"/>
      <c r="E58" s="103"/>
      <c r="F58" s="103"/>
      <c r="G58" s="104"/>
    </row>
    <row r="59" spans="1:7" ht="30" customHeight="1" x14ac:dyDescent="0.25">
      <c r="A59" s="126" t="s">
        <v>170</v>
      </c>
      <c r="B59" s="131"/>
      <c r="C59" s="103"/>
      <c r="D59" s="103"/>
      <c r="E59" s="103"/>
      <c r="F59" s="103"/>
      <c r="G59" s="105"/>
    </row>
    <row r="60" spans="1:7" ht="30" customHeight="1" x14ac:dyDescent="0.25">
      <c r="A60" s="125" t="s">
        <v>171</v>
      </c>
      <c r="B60" s="131"/>
      <c r="C60" s="103"/>
      <c r="D60" s="103"/>
      <c r="E60" s="103"/>
      <c r="F60" s="103"/>
      <c r="G60" s="104"/>
    </row>
    <row r="61" spans="1:7" ht="30" customHeight="1" x14ac:dyDescent="0.25">
      <c r="A61" s="125" t="s">
        <v>172</v>
      </c>
      <c r="B61" s="131"/>
      <c r="C61" s="103"/>
      <c r="D61" s="103"/>
      <c r="E61" s="103"/>
      <c r="F61" s="103"/>
      <c r="G61" s="105"/>
    </row>
    <row r="62" spans="1:7" ht="30" customHeight="1" x14ac:dyDescent="0.25">
      <c r="A62" s="126" t="s">
        <v>173</v>
      </c>
      <c r="B62" s="131"/>
      <c r="C62" s="103"/>
      <c r="D62" s="103"/>
      <c r="E62" s="103"/>
      <c r="F62" s="103"/>
      <c r="G62" s="104"/>
    </row>
    <row r="63" spans="1:7" ht="30" customHeight="1" x14ac:dyDescent="0.25">
      <c r="A63" s="126" t="s">
        <v>174</v>
      </c>
      <c r="B63" s="131"/>
      <c r="C63" s="103"/>
      <c r="D63" s="103"/>
      <c r="E63" s="103"/>
      <c r="F63" s="103"/>
      <c r="G63" s="105"/>
    </row>
    <row r="64" spans="1:7" ht="30" customHeight="1" x14ac:dyDescent="0.25">
      <c r="A64" s="125" t="s">
        <v>175</v>
      </c>
      <c r="B64" s="131"/>
      <c r="C64" s="103"/>
      <c r="D64" s="103"/>
      <c r="E64" s="103"/>
      <c r="F64" s="103"/>
      <c r="G64" s="104"/>
    </row>
    <row r="65" spans="1:7" ht="30" customHeight="1" x14ac:dyDescent="0.25">
      <c r="A65" s="125" t="s">
        <v>176</v>
      </c>
      <c r="B65" s="131"/>
      <c r="C65" s="103"/>
      <c r="D65" s="103"/>
      <c r="E65" s="103"/>
      <c r="F65" s="103"/>
      <c r="G65" s="105"/>
    </row>
    <row r="66" spans="1:7" ht="30" customHeight="1" x14ac:dyDescent="0.25">
      <c r="A66" s="126" t="s">
        <v>177</v>
      </c>
      <c r="B66" s="131"/>
      <c r="C66" s="103"/>
      <c r="D66" s="103"/>
      <c r="E66" s="103"/>
      <c r="F66" s="103"/>
      <c r="G66" s="104"/>
    </row>
    <row r="67" spans="1:7" ht="30" customHeight="1" x14ac:dyDescent="0.25">
      <c r="A67" s="126" t="s">
        <v>178</v>
      </c>
      <c r="B67" s="131"/>
      <c r="C67" s="103"/>
      <c r="D67" s="103"/>
      <c r="E67" s="103"/>
      <c r="F67" s="103"/>
      <c r="G67" s="105"/>
    </row>
    <row r="68" spans="1:7" ht="30" customHeight="1" x14ac:dyDescent="0.25">
      <c r="A68" s="125" t="s">
        <v>179</v>
      </c>
      <c r="B68" s="131"/>
      <c r="C68" s="103"/>
      <c r="D68" s="103"/>
      <c r="E68" s="103"/>
      <c r="F68" s="103"/>
      <c r="G68" s="104"/>
    </row>
    <row r="69" spans="1:7" ht="30" customHeight="1" x14ac:dyDescent="0.25">
      <c r="A69" s="125" t="s">
        <v>180</v>
      </c>
      <c r="B69" s="131"/>
      <c r="C69" s="103"/>
      <c r="D69" s="103"/>
      <c r="E69" s="103"/>
      <c r="F69" s="103"/>
      <c r="G69" s="105"/>
    </row>
    <row r="70" spans="1:7" ht="30" customHeight="1" x14ac:dyDescent="0.25">
      <c r="A70" s="126" t="s">
        <v>181</v>
      </c>
      <c r="B70" s="131"/>
      <c r="C70" s="103"/>
      <c r="D70" s="103"/>
      <c r="E70" s="103"/>
      <c r="F70" s="103"/>
      <c r="G70" s="104"/>
    </row>
    <row r="71" spans="1:7" ht="30" customHeight="1" x14ac:dyDescent="0.25">
      <c r="A71" s="126" t="s">
        <v>182</v>
      </c>
      <c r="B71" s="131"/>
      <c r="C71" s="103"/>
      <c r="D71" s="103"/>
      <c r="E71" s="103"/>
      <c r="F71" s="103"/>
      <c r="G71" s="105"/>
    </row>
    <row r="72" spans="1:7" ht="30" customHeight="1" x14ac:dyDescent="0.25">
      <c r="A72" s="125" t="s">
        <v>183</v>
      </c>
      <c r="B72" s="131"/>
      <c r="C72" s="103"/>
      <c r="D72" s="103"/>
      <c r="E72" s="103"/>
      <c r="F72" s="103"/>
      <c r="G72" s="104"/>
    </row>
    <row r="73" spans="1:7" ht="30" customHeight="1" x14ac:dyDescent="0.25">
      <c r="A73" s="125" t="s">
        <v>184</v>
      </c>
      <c r="B73" s="131"/>
      <c r="C73" s="103"/>
      <c r="D73" s="103"/>
      <c r="E73" s="103"/>
      <c r="F73" s="103"/>
      <c r="G73" s="105"/>
    </row>
    <row r="74" spans="1:7" ht="30" customHeight="1" x14ac:dyDescent="0.25">
      <c r="A74" s="126" t="s">
        <v>185</v>
      </c>
      <c r="B74" s="131"/>
      <c r="C74" s="103"/>
      <c r="D74" s="103"/>
      <c r="E74" s="103"/>
      <c r="F74" s="103"/>
      <c r="G74" s="104"/>
    </row>
    <row r="75" spans="1:7" ht="30" customHeight="1" x14ac:dyDescent="0.25">
      <c r="A75" s="126" t="s">
        <v>186</v>
      </c>
      <c r="B75" s="131"/>
      <c r="C75" s="103"/>
      <c r="D75" s="103"/>
      <c r="E75" s="103"/>
      <c r="F75" s="103"/>
      <c r="G75" s="105"/>
    </row>
    <row r="76" spans="1:7" ht="30" customHeight="1" x14ac:dyDescent="0.25">
      <c r="A76" s="125" t="s">
        <v>187</v>
      </c>
      <c r="B76" s="131"/>
      <c r="C76" s="103"/>
      <c r="D76" s="103"/>
      <c r="E76" s="103"/>
      <c r="F76" s="103"/>
      <c r="G76" s="104"/>
    </row>
    <row r="77" spans="1:7" ht="30" customHeight="1" x14ac:dyDescent="0.25">
      <c r="A77" s="125" t="s">
        <v>188</v>
      </c>
      <c r="B77" s="131"/>
      <c r="C77" s="103"/>
      <c r="D77" s="103"/>
      <c r="E77" s="103"/>
      <c r="F77" s="103"/>
      <c r="G77" s="105"/>
    </row>
    <row r="78" spans="1:7" ht="30" customHeight="1" x14ac:dyDescent="0.25">
      <c r="A78" s="126" t="s">
        <v>189</v>
      </c>
      <c r="B78" s="131"/>
      <c r="C78" s="103"/>
      <c r="D78" s="103"/>
      <c r="E78" s="103"/>
      <c r="F78" s="103"/>
      <c r="G78" s="104"/>
    </row>
    <row r="79" spans="1:7" ht="30" customHeight="1" x14ac:dyDescent="0.25">
      <c r="A79" s="126" t="s">
        <v>190</v>
      </c>
      <c r="B79" s="131"/>
      <c r="C79" s="103"/>
      <c r="D79" s="103"/>
      <c r="E79" s="103"/>
      <c r="F79" s="103"/>
      <c r="G79" s="105"/>
    </row>
    <row r="80" spans="1:7" ht="30" customHeight="1" x14ac:dyDescent="0.25">
      <c r="A80" s="125" t="s">
        <v>191</v>
      </c>
      <c r="B80" s="131"/>
      <c r="C80" s="103"/>
      <c r="D80" s="103"/>
      <c r="E80" s="103"/>
      <c r="F80" s="103"/>
      <c r="G80" s="104"/>
    </row>
    <row r="81" spans="1:7" ht="30" customHeight="1" thickBot="1" x14ac:dyDescent="0.3">
      <c r="A81" s="127" t="s">
        <v>192</v>
      </c>
      <c r="B81" s="132"/>
      <c r="C81" s="106"/>
      <c r="D81" s="106"/>
      <c r="E81" s="106"/>
      <c r="F81" s="106"/>
      <c r="G81" s="133"/>
    </row>
    <row r="82" spans="1:7" ht="46.7" customHeight="1" thickBot="1" x14ac:dyDescent="0.3">
      <c r="A82" s="157" t="s">
        <v>275</v>
      </c>
      <c r="B82" s="158"/>
      <c r="C82" s="158"/>
      <c r="D82" s="158"/>
      <c r="E82" s="158"/>
      <c r="F82" s="158"/>
      <c r="G82" s="159"/>
    </row>
    <row r="83" spans="1:7" ht="15" customHeight="1" x14ac:dyDescent="0.25"/>
  </sheetData>
  <sheetProtection algorithmName="SHA-512" hashValue="yZEIArnwOisf1WbWIq8aiOVh7I9wKwSu7DXz7ae1mOZo1A9J4iwHqfyCpql1pzFV2lf0EwJyb2iTZZuZgSoe0g==" saltValue="ivnUY7OiWSwTFrNL8UpWlQ==" spinCount="100000" sheet="1" objects="1" scenarios="1"/>
  <mergeCells count="10">
    <mergeCell ref="A82:G82"/>
    <mergeCell ref="A1:G1"/>
    <mergeCell ref="A2:G2"/>
    <mergeCell ref="G4:G7"/>
    <mergeCell ref="B3:F3"/>
    <mergeCell ref="B4:B7"/>
    <mergeCell ref="C4:C7"/>
    <mergeCell ref="D4:D7"/>
    <mergeCell ref="E4:E7"/>
    <mergeCell ref="F4:F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33"/>
  <sheetViews>
    <sheetView topLeftCell="B1" zoomScaleNormal="100" workbookViewId="0">
      <selection activeCell="B7" sqref="B7"/>
    </sheetView>
  </sheetViews>
  <sheetFormatPr baseColWidth="10" defaultColWidth="8.85546875" defaultRowHeight="15" x14ac:dyDescent="0.25"/>
  <cols>
    <col min="1" max="1" width="1.7109375" customWidth="1"/>
    <col min="2" max="2" width="123.28515625" customWidth="1"/>
    <col min="3" max="3" width="2.28515625" customWidth="1"/>
  </cols>
  <sheetData>
    <row r="1" spans="1:3" ht="72" customHeight="1" x14ac:dyDescent="0.25">
      <c r="A1" s="28"/>
      <c r="B1" s="64" t="s">
        <v>195</v>
      </c>
      <c r="C1" s="13"/>
    </row>
    <row r="2" spans="1:3" ht="45.95" customHeight="1" x14ac:dyDescent="0.25">
      <c r="A2" s="29"/>
      <c r="B2" s="2" t="s">
        <v>196</v>
      </c>
      <c r="C2" s="17"/>
    </row>
    <row r="3" spans="1:3" ht="60.75" customHeight="1" x14ac:dyDescent="0.25">
      <c r="A3" s="29"/>
      <c r="B3" s="2" t="s">
        <v>197</v>
      </c>
      <c r="C3" s="17"/>
    </row>
    <row r="4" spans="1:3" ht="26.25" customHeight="1" x14ac:dyDescent="0.25">
      <c r="A4" s="29"/>
      <c r="B4" s="65" t="s">
        <v>198</v>
      </c>
      <c r="C4" s="17"/>
    </row>
    <row r="5" spans="1:3" ht="72" customHeight="1" x14ac:dyDescent="0.25">
      <c r="A5" s="29"/>
      <c r="B5" s="66" t="s">
        <v>206</v>
      </c>
      <c r="C5" s="17"/>
    </row>
    <row r="6" spans="1:3" ht="15.75" thickBot="1" x14ac:dyDescent="0.3">
      <c r="A6" s="29"/>
      <c r="B6" s="61" t="s">
        <v>199</v>
      </c>
      <c r="C6" s="17"/>
    </row>
    <row r="7" spans="1:3" ht="27.2" customHeight="1" x14ac:dyDescent="0.25">
      <c r="A7" s="29"/>
      <c r="B7" s="107" t="s">
        <v>287</v>
      </c>
      <c r="C7" s="17"/>
    </row>
    <row r="8" spans="1:3" x14ac:dyDescent="0.25">
      <c r="A8" s="29"/>
      <c r="B8" s="63"/>
      <c r="C8" s="17"/>
    </row>
    <row r="9" spans="1:3" ht="33.75" customHeight="1" x14ac:dyDescent="0.25">
      <c r="A9" s="29"/>
      <c r="B9" s="56" t="s">
        <v>205</v>
      </c>
      <c r="C9" s="17"/>
    </row>
    <row r="10" spans="1:3" ht="96.75" customHeight="1" x14ac:dyDescent="0.25">
      <c r="A10" s="29"/>
      <c r="B10" s="108"/>
      <c r="C10" s="17"/>
    </row>
    <row r="11" spans="1:3" x14ac:dyDescent="0.25">
      <c r="A11" s="29"/>
      <c r="B11" s="63"/>
      <c r="C11" s="17"/>
    </row>
    <row r="12" spans="1:3" ht="41.25" customHeight="1" x14ac:dyDescent="0.25">
      <c r="A12" s="29"/>
      <c r="B12" s="62" t="s">
        <v>208</v>
      </c>
      <c r="C12" s="17"/>
    </row>
    <row r="13" spans="1:3" x14ac:dyDescent="0.25">
      <c r="A13" s="29"/>
      <c r="B13" s="69" t="s">
        <v>200</v>
      </c>
      <c r="C13" s="17"/>
    </row>
    <row r="14" spans="1:3" ht="77.25" customHeight="1" x14ac:dyDescent="0.25">
      <c r="A14" s="29"/>
      <c r="B14" s="136"/>
      <c r="C14" s="17"/>
    </row>
    <row r="15" spans="1:3" x14ac:dyDescent="0.25">
      <c r="A15" s="29"/>
      <c r="B15" s="70" t="s">
        <v>201</v>
      </c>
      <c r="C15" s="17"/>
    </row>
    <row r="16" spans="1:3" ht="87.75" customHeight="1" x14ac:dyDescent="0.25">
      <c r="A16" s="29"/>
      <c r="B16" s="109"/>
      <c r="C16" s="17"/>
    </row>
    <row r="17" spans="1:3" x14ac:dyDescent="0.25">
      <c r="A17" s="29"/>
      <c r="B17" s="70" t="s">
        <v>207</v>
      </c>
      <c r="C17" s="17"/>
    </row>
    <row r="18" spans="1:3" ht="85.5" customHeight="1" x14ac:dyDescent="0.25">
      <c r="A18" s="29"/>
      <c r="B18" s="109"/>
      <c r="C18" s="17"/>
    </row>
    <row r="19" spans="1:3" x14ac:dyDescent="0.25">
      <c r="A19" s="29"/>
      <c r="B19" s="63"/>
      <c r="C19" s="17"/>
    </row>
    <row r="20" spans="1:3" ht="34.5" customHeight="1" x14ac:dyDescent="0.25">
      <c r="A20" s="29"/>
      <c r="B20" s="56" t="s">
        <v>210</v>
      </c>
      <c r="C20" s="17"/>
    </row>
    <row r="21" spans="1:3" ht="120.75" customHeight="1" x14ac:dyDescent="0.25">
      <c r="A21" s="29"/>
      <c r="B21" s="109"/>
      <c r="C21" s="17"/>
    </row>
    <row r="22" spans="1:3" ht="15.75" thickBot="1" x14ac:dyDescent="0.3">
      <c r="A22" s="29"/>
      <c r="B22" s="67"/>
      <c r="C22" s="17"/>
    </row>
    <row r="23" spans="1:3" ht="53.25" customHeight="1" thickBot="1" x14ac:dyDescent="0.3">
      <c r="A23" s="29"/>
      <c r="B23" s="55" t="s">
        <v>209</v>
      </c>
      <c r="C23" s="17"/>
    </row>
    <row r="24" spans="1:3" x14ac:dyDescent="0.25">
      <c r="A24" s="29"/>
      <c r="B24" s="69" t="s">
        <v>202</v>
      </c>
      <c r="C24" s="17"/>
    </row>
    <row r="25" spans="1:3" ht="77.25" customHeight="1" x14ac:dyDescent="0.25">
      <c r="A25" s="29"/>
      <c r="B25" s="109"/>
      <c r="C25" s="17"/>
    </row>
    <row r="26" spans="1:3" x14ac:dyDescent="0.25">
      <c r="A26" s="29"/>
      <c r="B26" s="70" t="s">
        <v>203</v>
      </c>
      <c r="C26" s="17"/>
    </row>
    <row r="27" spans="1:3" ht="87.75" customHeight="1" x14ac:dyDescent="0.25">
      <c r="A27" s="29"/>
      <c r="B27" s="109"/>
      <c r="C27" s="17"/>
    </row>
    <row r="28" spans="1:3" x14ac:dyDescent="0.25">
      <c r="A28" s="29"/>
      <c r="B28" s="70" t="s">
        <v>204</v>
      </c>
      <c r="C28" s="17"/>
    </row>
    <row r="29" spans="1:3" ht="85.5" customHeight="1" x14ac:dyDescent="0.25">
      <c r="A29" s="29"/>
      <c r="B29" s="110"/>
      <c r="C29" s="17"/>
    </row>
    <row r="30" spans="1:3" x14ac:dyDescent="0.25">
      <c r="A30" s="29"/>
      <c r="B30" s="63"/>
      <c r="C30" s="17"/>
    </row>
    <row r="31" spans="1:3" ht="31.5" customHeight="1" x14ac:dyDescent="0.25">
      <c r="A31" s="29"/>
      <c r="B31" s="56" t="s">
        <v>211</v>
      </c>
      <c r="C31" s="17"/>
    </row>
    <row r="32" spans="1:3" ht="96" customHeight="1" x14ac:dyDescent="0.25">
      <c r="A32" s="29"/>
      <c r="B32" s="111"/>
      <c r="C32" s="17"/>
    </row>
    <row r="33" spans="1:3" ht="65.25" customHeight="1" thickBot="1" x14ac:dyDescent="0.3">
      <c r="A33" s="39"/>
      <c r="B33" s="124" t="s">
        <v>276</v>
      </c>
      <c r="C33" s="25"/>
    </row>
  </sheetData>
  <sheetProtection algorithmName="SHA-512" hashValue="DHJVjNhtsHpkp3gScg4lMSiFa82ison91gcJU6Eqrkfd33CKFNxysJ45EBMMMgnc8BsK790PT1aZPB7yKqPJ7w==" saltValue="tPfZdyt8Aji0+UupNJr3wA==" spinCount="100000" sheet="1" objects="1" scenarios="1"/>
  <hyperlinks>
    <hyperlink ref="B4" r:id="rId1" display="https://www.cia.gov/library/publications/the-world-factbook/docs/profileguide.html"/>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10"/>
  <sheetViews>
    <sheetView topLeftCell="A4" zoomScale="80" zoomScaleNormal="80" workbookViewId="0">
      <selection activeCell="D6" sqref="D6"/>
    </sheetView>
  </sheetViews>
  <sheetFormatPr baseColWidth="10" defaultColWidth="8.85546875" defaultRowHeight="15" x14ac:dyDescent="0.25"/>
  <cols>
    <col min="1" max="1" width="1.7109375" customWidth="1"/>
    <col min="2" max="2" width="123.28515625" customWidth="1"/>
    <col min="3" max="3" width="2.28515625" customWidth="1"/>
  </cols>
  <sheetData>
    <row r="1" spans="1:3" ht="67.5" customHeight="1" x14ac:dyDescent="0.25">
      <c r="A1" s="28"/>
      <c r="B1" s="71" t="s">
        <v>212</v>
      </c>
      <c r="C1" s="13"/>
    </row>
    <row r="2" spans="1:3" x14ac:dyDescent="0.25">
      <c r="A2" s="29"/>
      <c r="B2" s="66"/>
      <c r="C2" s="17"/>
    </row>
    <row r="3" spans="1:3" ht="25.5" x14ac:dyDescent="0.25">
      <c r="A3" s="29"/>
      <c r="B3" s="72" t="s">
        <v>213</v>
      </c>
      <c r="C3" s="17"/>
    </row>
    <row r="4" spans="1:3" ht="157.9" customHeight="1" x14ac:dyDescent="0.25">
      <c r="A4" s="29"/>
      <c r="B4" s="52" t="s">
        <v>286</v>
      </c>
      <c r="C4" s="17"/>
    </row>
    <row r="5" spans="1:3" ht="15.75" thickBot="1" x14ac:dyDescent="0.3">
      <c r="A5" s="39"/>
      <c r="B5" s="68"/>
      <c r="C5" s="25"/>
    </row>
    <row r="6" spans="1:3" ht="25.5" x14ac:dyDescent="0.25">
      <c r="B6" s="138" t="s">
        <v>282</v>
      </c>
    </row>
    <row r="7" spans="1:3" ht="89.25" x14ac:dyDescent="0.25">
      <c r="B7" s="139" t="s">
        <v>283</v>
      </c>
    </row>
    <row r="8" spans="1:3" x14ac:dyDescent="0.25">
      <c r="B8" s="140"/>
    </row>
    <row r="9" spans="1:3" ht="25.5" x14ac:dyDescent="0.25">
      <c r="B9" s="138" t="s">
        <v>284</v>
      </c>
    </row>
    <row r="10" spans="1:3" ht="89.25" x14ac:dyDescent="0.25">
      <c r="B10" s="141"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9"/>
  <sheetViews>
    <sheetView zoomScaleNormal="100" workbookViewId="0">
      <selection activeCell="B1" sqref="B1"/>
    </sheetView>
  </sheetViews>
  <sheetFormatPr baseColWidth="10" defaultColWidth="8.85546875" defaultRowHeight="15" x14ac:dyDescent="0.25"/>
  <cols>
    <col min="1" max="1" width="1.7109375" customWidth="1"/>
    <col min="2" max="2" width="123.28515625" customWidth="1"/>
    <col min="3" max="3" width="2.28515625" customWidth="1"/>
  </cols>
  <sheetData>
    <row r="1" spans="1:3" ht="67.5" customHeight="1" x14ac:dyDescent="0.25">
      <c r="A1" s="28"/>
      <c r="B1" s="71" t="s">
        <v>277</v>
      </c>
      <c r="C1" s="13"/>
    </row>
    <row r="2" spans="1:3" x14ac:dyDescent="0.25">
      <c r="A2" s="29"/>
      <c r="B2" s="66"/>
      <c r="C2" s="17"/>
    </row>
    <row r="3" spans="1:3" x14ac:dyDescent="0.25">
      <c r="A3" s="29"/>
      <c r="B3" s="72" t="s">
        <v>278</v>
      </c>
      <c r="C3" s="17"/>
    </row>
    <row r="4" spans="1:3" ht="157.9" customHeight="1" x14ac:dyDescent="0.25">
      <c r="A4" s="29"/>
      <c r="B4" s="134" t="s">
        <v>279</v>
      </c>
      <c r="C4" s="17"/>
    </row>
    <row r="5" spans="1:3" x14ac:dyDescent="0.25">
      <c r="A5" s="29"/>
      <c r="B5" s="63"/>
      <c r="C5" s="17"/>
    </row>
    <row r="6" spans="1:3" x14ac:dyDescent="0.25">
      <c r="A6" s="29"/>
      <c r="B6" s="56" t="s">
        <v>281</v>
      </c>
      <c r="C6" s="17"/>
    </row>
    <row r="7" spans="1:3" ht="53.1" customHeight="1" x14ac:dyDescent="0.25">
      <c r="A7" s="29"/>
      <c r="B7" s="135" t="s">
        <v>280</v>
      </c>
      <c r="C7" s="17"/>
    </row>
    <row r="8" spans="1:3" x14ac:dyDescent="0.25">
      <c r="A8" s="29"/>
      <c r="B8" s="63"/>
      <c r="C8" s="17"/>
    </row>
    <row r="9" spans="1:3" ht="15.75" thickBot="1" x14ac:dyDescent="0.3">
      <c r="A9" s="39"/>
      <c r="B9" s="68"/>
      <c r="C9" s="25"/>
    </row>
  </sheetData>
  <sheetProtection algorithmName="SHA-512" hashValue="1Yb9JNyV1JCY3NmCRbCFuLmzIXJgBk1gX1Tb+DckCKncAVVOWK9LhbzjLCEzUjPoX//CCJQZmCZodQW9Wz9+zw==" saltValue="bz3MW36BoJu7aF8zSeYRiw==" spinCount="100000" sheet="1" objects="1" scenarios="1"/>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85725</xdr:colOff>
                    <xdr:row>6</xdr:row>
                    <xdr:rowOff>123825</xdr:rowOff>
                  </from>
                  <to>
                    <xdr:col>1</xdr:col>
                    <xdr:colOff>6696075</xdr:colOff>
                    <xdr:row>6</xdr:row>
                    <xdr:rowOff>476250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3</vt:i4>
      </vt:variant>
    </vt:vector>
  </HeadingPairs>
  <TitlesOfParts>
    <vt:vector size="13" baseType="lpstr">
      <vt:lpstr>Getting started</vt:lpstr>
      <vt:lpstr>Introduction</vt:lpstr>
      <vt:lpstr>1 - Personal situation</vt:lpstr>
      <vt:lpstr>2a General competences</vt:lpstr>
      <vt:lpstr>2b Specific competences</vt:lpstr>
      <vt:lpstr>2c Technical competences </vt:lpstr>
      <vt:lpstr>3. Living and working condition</vt:lpstr>
      <vt:lpstr>Annex 1 conditions</vt:lpstr>
      <vt:lpstr>Annex 2 Data processing consent</vt:lpstr>
      <vt:lpstr>Scores</vt:lpstr>
      <vt:lpstr>Introduction!_ftn1</vt:lpstr>
      <vt:lpstr>Introduction!_ftn2</vt:lpstr>
      <vt:lpstr>Introduction!_ftnref1</vt:lpstr>
    </vt:vector>
  </TitlesOfParts>
  <Company>Windows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Margaret</dc:creator>
  <cp:lastModifiedBy>devco</cp:lastModifiedBy>
  <dcterms:created xsi:type="dcterms:W3CDTF">2016-07-14T15:15:32Z</dcterms:created>
  <dcterms:modified xsi:type="dcterms:W3CDTF">2022-03-24T13:20:45Z</dcterms:modified>
</cp:coreProperties>
</file>